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1"/>
  <workbookPr codeName="ThisWorkbook"/>
  <mc:AlternateContent xmlns:mc="http://schemas.openxmlformats.org/markup-compatibility/2006">
    <mc:Choice Requires="x15">
      <x15ac:absPath xmlns:x15ac="http://schemas.microsoft.com/office/spreadsheetml/2010/11/ac" url="https://dunsky.sharepoint.com/sites/2152_ZEVScorecard/Shared Documents/General/5_Work-In-Progress/Report/FINAL SCORECARD DOCS/"/>
    </mc:Choice>
  </mc:AlternateContent>
  <xr:revisionPtr revIDLastSave="0" documentId="8_{83125373-8464-4965-A784-E5D408EE50EA}" xr6:coauthVersionLast="47" xr6:coauthVersionMax="47" xr10:uidLastSave="{00000000-0000-0000-0000-000000000000}"/>
  <bookViews>
    <workbookView minimized="1" xWindow="32760" yWindow="4125" windowWidth="13830" windowHeight="7170" xr2:uid="{78B1CEBF-31B3-4148-8E05-F1EAFB6B74D7}"/>
  </bookViews>
  <sheets>
    <sheet name="Methodology (EN)" sheetId="24" r:id="rId1"/>
    <sheet name="Méthodologie (FR)" sheetId="41" r:id="rId2"/>
  </sheets>
  <externalReferences>
    <externalReference r:id="rId3"/>
    <externalReference r:id="rId4"/>
    <externalReference r:id="rId5"/>
  </externalReferences>
  <definedNames>
    <definedName name="BA_client_ID1.1.1_StakeholderEngagement_Y1" localSheetId="1">'[1]2018 INPUT'!$E$13</definedName>
    <definedName name="BA_client_ID1.1.1_StakeholderEngagement_Y1">'[2]2018 INPUT'!$E$13</definedName>
    <definedName name="BA_client_ID1.1.2_StakeholderEngagementResults_Y1" localSheetId="1">'[1]2018 INPUT'!$E$14</definedName>
    <definedName name="BA_client_ID1.1.2_StakeholderEngagementResults_Y1">'[2]2018 INPUT'!$E$14</definedName>
    <definedName name="BA_client_ID1.1.3_NonBindingAdvisory_Y1" localSheetId="1">'[1]2018 INPUT'!$E$15</definedName>
    <definedName name="BA_client_ID1.1.3_NonBindingAdvisory_Y1">'[2]2018 INPUT'!$E$15</definedName>
    <definedName name="BA_client_ID1.2.1_DocumentedProgramDesign_Y1" localSheetId="1">'[1]2018 INPUT'!$E$16</definedName>
    <definedName name="BA_client_ID1.2.1_DocumentedProgramDesign_Y1">'[2]2018 INPUT'!$E$16</definedName>
    <definedName name="BA_client_ID1.2.2_RegularProgReview_Y1" localSheetId="1">'[1]2018 INPUT'!$E$17</definedName>
    <definedName name="BA_client_ID1.2.2_RegularProgReview_Y1">'[2]2018 INPUT'!$E$17</definedName>
    <definedName name="BA_client_ID1.2.3_RegularPotentialStudy_Y1" localSheetId="1">'[1]2018 INPUT'!$E$18</definedName>
    <definedName name="BA_client_ID1.2.3_RegularPotentialStudy_Y1">'[2]2018 INPUT'!$E$18</definedName>
    <definedName name="BA_client_ID1.2.4_IndependantEMandV_Y1" localSheetId="1">'[1]2018 INPUT'!$E$19</definedName>
    <definedName name="BA_client_ID1.2.4_IndependantEMandV_Y1">'[2]2018 INPUT'!$E$19</definedName>
    <definedName name="BA_client_ID1.2.5a_FreeRidershipIncluded_Y1" localSheetId="1">'[1]2018 INPUT'!$E$20</definedName>
    <definedName name="BA_client_ID1.2.5a_FreeRidershipIncluded_Y1">'[2]2018 INPUT'!$E$20</definedName>
    <definedName name="BA_client_ID1.2.5b_SpilloverIncluded_Y1" localSheetId="1">'[1]2018 INPUT'!$E$21</definedName>
    <definedName name="BA_client_ID1.2.5b_SpilloverIncluded_Y1">'[2]2018 INPUT'!$E$21</definedName>
    <definedName name="BA_client_ID1.2.5c_InteractiveEffectsIncluded_Y1" localSheetId="1">'[1]2018 INPUT'!$E$22</definedName>
    <definedName name="BA_client_ID1.2.5c_InteractiveEffectsIncluded_Y1">'[2]2018 INPUT'!$E$22</definedName>
    <definedName name="BA_client_ID1.2.5d_MarketEffectsIncluded_Y1" localSheetId="1">'[1]2018 INPUT'!$E$23</definedName>
    <definedName name="BA_client_ID1.2.5d_MarketEffectsIncluded_Y1">'[2]2018 INPUT'!$E$23</definedName>
    <definedName name="BA_client_ID1.3.1_CustomerAwareAndSatisfaction_Y1" localSheetId="1">'[1]2018 INPUT'!$E$24</definedName>
    <definedName name="BA_client_ID1.3.1_CustomerAwareAndSatisfaction_Y1">'[2]2018 INPUT'!$E$24</definedName>
    <definedName name="BA_client_ID1.3.2_DsmUptake_Y1" localSheetId="1">'[1]2018 INPUT'!$I$13</definedName>
    <definedName name="BA_client_ID1.3.2_DsmUptake_Y1">'[2]2018 INPUT'!$I$13</definedName>
    <definedName name="BA_client_ID1.3.3_DsmPenetration_Y1" localSheetId="1">'[1]2018 INPUT'!$I$14</definedName>
    <definedName name="BA_client_ID1.3.3_DsmPenetration_Y1">'[2]2018 INPUT'!$I$14</definedName>
    <definedName name="BA_client_ID1.4.1_ProfDevPlan_Y1" localSheetId="1">'[1]2018 INPUT'!$I$15</definedName>
    <definedName name="BA_client_ID1.4.1_ProfDevPlan_Y1">'[2]2018 INPUT'!$I$15</definedName>
    <definedName name="BA_client_ID1.4.2_OnTimeHiring_Y1" localSheetId="1">'[1]2018 INPUT'!$I$16</definedName>
    <definedName name="BA_client_ID1.4.2_OnTimeHiring_Y1">'[2]2018 INPUT'!$I$16</definedName>
    <definedName name="BA_client_ID1.4.3_EmployeeRetention_Y1" localSheetId="1">'[1]2018 INPUT'!$I$17</definedName>
    <definedName name="BA_client_ID1.4.3_EmployeeRetention_Y1">'[2]2018 INPUT'!$I$17</definedName>
    <definedName name="BA_client_ID1.4.4_EmployeeSatisfaction_Y1" localSheetId="1">'[1]2018 INPUT'!$I$18</definedName>
    <definedName name="BA_client_ID1.4.4_EmployeeSatisfaction_Y1">'[2]2018 INPUT'!$I$18</definedName>
    <definedName name="BA_client_ID1.5.1_StaffPerfTiedtoGoals_Y1" localSheetId="1">'[1]2018 INPUT'!$I$19</definedName>
    <definedName name="BA_client_ID1.5.1_StaffPerfTiedtoGoals_Y1">'[2]2018 INPUT'!$I$19</definedName>
    <definedName name="BA_client_ID1.5.2_LeadingByExample_Y1" localSheetId="1">'[1]2018 INPUT'!$I$20</definedName>
    <definedName name="BA_client_ID1.5.2_LeadingByExample_Y1">'[2]2018 INPUT'!$I$20</definedName>
    <definedName name="BA_client_ID1.5.3_PulicationDsmReport_Y1" localSheetId="1">'[1]2018 INPUT'!$I$21</definedName>
    <definedName name="BA_client_ID1.5.3_PulicationDsmReport_Y1">'[2]2018 INPUT'!$I$21</definedName>
    <definedName name="BA_client_ID1.5.4_SimplifiedEMandV_Y1" localSheetId="1">'[1]2018 INPUT'!$I$22</definedName>
    <definedName name="BA_client_ID1.5.4_SimplifiedEMandV_Y1">'[2]2018 INPUT'!$I$22</definedName>
    <definedName name="BA_client_ID1.5.5_ReportPublicAccess_Y1" localSheetId="1">'[1]2018 INPUT'!$I$23</definedName>
    <definedName name="BA_client_ID1.5.5_ReportPublicAccess_Y1">'[2]2018 INPUT'!$I$23</definedName>
    <definedName name="BA_client_ID1.5.6_DsmCulture_Y1" localSheetId="1">'[1]2018 INPUT'!$I$24</definedName>
    <definedName name="BA_client_ID1.5.6_DsmCulture_Y1">'[2]2018 INPUT'!$I$24</definedName>
    <definedName name="BA_client_ID2.1.1a_LowIncomeSpending_Y1" localSheetId="1">'[1]2018 INPUT'!$E$31</definedName>
    <definedName name="BA_client_ID2.1.1a_LowIncomeSpending_Y1">'[2]2018 INPUT'!$E$31</definedName>
    <definedName name="BA_client_ID2.1.1b_LowIncomeSavings_Y1" localSheetId="1">'[1]2018 INPUT'!$E$32</definedName>
    <definedName name="BA_client_ID2.1.1b_LowIncomeSavings_Y1">'[2]2018 INPUT'!$E$32</definedName>
    <definedName name="BA_client_ID2.1.1c_NbLowIncomeCustomers_Y1" localSheetId="1">'[1]2018 INPUT'!$E$33</definedName>
    <definedName name="BA_client_ID2.1.1c_NbLowIncomeCustomers_Y1">'[2]2018 INPUT'!$E$33</definedName>
    <definedName name="BA_client_ID2.1.2a_HardtoReachRemote_Y1" localSheetId="1">'[1]2018 INPUT'!$E$34</definedName>
    <definedName name="BA_client_ID2.1.2a_HardtoReachRemote_Y1">'[2]2018 INPUT'!$E$34</definedName>
    <definedName name="BA_client_ID2.1.2b_HardtoReachIndigenous_Y1" localSheetId="1">'[1]2018 INPUT'!$E$35</definedName>
    <definedName name="BA_client_ID2.1.2b_HardtoReachIndigenous_Y1">'[2]2018 INPUT'!$E$35</definedName>
    <definedName name="BA_client_ID2.1.3a_HardtoReachSmallBusiness_Y1" localSheetId="1">'[1]2018 INPUT'!$E$36</definedName>
    <definedName name="BA_client_ID2.1.3a_HardtoReachSmallBusiness_Y1">'[2]2018 INPUT'!$E$36</definedName>
    <definedName name="BA_client_ID2.1.3c_HardtoReachIndustrialAgricultural_Y1" localSheetId="1">'[1]2018 INPUT'!$E$38</definedName>
    <definedName name="BA_client_ID2.1.3c_HardtoReachIndustrialAgricultural_Y1">'[2]2018 INPUT'!$E$38</definedName>
    <definedName name="BA_client_ID2.1.4_EnablingStrategies_Y1" localSheetId="1">'[1]2018 INPUT'!$E$39</definedName>
    <definedName name="BA_client_ID2.1.4_EnablingStrategies_Y1">'[2]2018 INPUT'!$E$39</definedName>
    <definedName name="BA_client_ID2.2.1_DataInProgramPlans_Y1" localSheetId="1">'[1]2018 INPUT'!$E$40</definedName>
    <definedName name="BA_client_ID2.2.1_DataInProgramPlans_Y1">'[2]2018 INPUT'!$E$40</definedName>
    <definedName name="BA_client_ID2.2.2_DataAccess_Y1" localSheetId="1">'[1]2018 INPUT'!$I$31</definedName>
    <definedName name="BA_client_ID2.2.2_DataAccess_Y1">'[2]2018 INPUT'!$I$31</definedName>
    <definedName name="BA_client_ID2.3.1a_ElecY1Target_Y1" localSheetId="1">'[1]2018 INPUT'!$I$32</definedName>
    <definedName name="BA_client_ID2.3.1a_ElecY1Target_Y1">'[2]2018 INPUT'!$I$32</definedName>
    <definedName name="BA_client_ID2.3.1b_ElecY2Target_Y1" localSheetId="1">'[1]2018 INPUT'!$I$33</definedName>
    <definedName name="BA_client_ID2.3.1b_ElecY2Target_Y1">'[2]2018 INPUT'!$I$33</definedName>
    <definedName name="BA_client_ID2.3.1c_ElecY3Target_Y1" localSheetId="1">'[1]2018 INPUT'!$I$34</definedName>
    <definedName name="BA_client_ID2.3.1c_ElecY3Target_Y1">'[2]2018 INPUT'!$I$34</definedName>
    <definedName name="BA_client_ID2.3.2a_GasY1Target_Y1" localSheetId="1">'[1]2018 INPUT'!$I$35</definedName>
    <definedName name="BA_client_ID2.3.2a_GasY1Target_Y1">'[2]2018 INPUT'!$I$35</definedName>
    <definedName name="BA_client_ID2.3.2b_GasY2Target_Y1" localSheetId="1">'[1]2018 INPUT'!$I$36</definedName>
    <definedName name="BA_client_ID2.3.2b_GasY2Target_Y1">'[2]2018 INPUT'!$I$36</definedName>
    <definedName name="BA_client_ID2.3.2c_GasY3Target_Y1" localSheetId="1">'[1]2018 INPUT'!$I$37</definedName>
    <definedName name="BA_client_ID2.3.2c_GasY3Target_Y1">'[2]2018 INPUT'!$I$37</definedName>
    <definedName name="BA_client_ID2.4.1_EmergingPrograms_Y1" localSheetId="1">'[1]2018 INPUT'!$I$38</definedName>
    <definedName name="BA_client_ID2.4.1_EmergingPrograms_Y1">'[2]2018 INPUT'!$I$38</definedName>
    <definedName name="BA_client_ID2.4.2_PilotPrograms_Y1" localSheetId="1">'[1]2018 INPUT'!$I$39</definedName>
    <definedName name="BA_client_ID2.4.2_PilotPrograms_Y1">'[2]2018 INPUT'!$I$39</definedName>
    <definedName name="BA_client_ID2.5.1_DsmForPlanning_Y1" localSheetId="1">'[1]2018 INPUT'!$I$40</definedName>
    <definedName name="BA_client_ID2.5.1_DsmForPlanning_Y1">'[2]2018 INPUT'!$I$40</definedName>
    <definedName name="BA_client_ID2.5.2_PolicyEngagement_Y1" localSheetId="1">'[1]2018 INPUT'!$I$41</definedName>
    <definedName name="BA_client_ID2.5.2_PolicyEngagement_Y1">'[2]2018 INPUT'!$I$41</definedName>
    <definedName name="BA_client_ID3.1.1a_ElecRetailSales_Y1" localSheetId="1">'[1]2018 INPUT'!$E$49</definedName>
    <definedName name="BA_client_ID3.1.1a_ElecRetailSales_Y1">'[2]2018 INPUT'!$E$49</definedName>
    <definedName name="BA_client_ID3.1.1b_ElecNetIncrementalSavings_Y1" localSheetId="1">'[1]2018 INPUT'!$E$50</definedName>
    <definedName name="BA_client_ID3.1.1b_ElecNetIncrementalSavings_Y1">'[2]2018 INPUT'!$E$50</definedName>
    <definedName name="BA_client_ID3.1.2a_GasRetailSales_Y1" localSheetId="1">'[1]2018 INPUT'!$E$51</definedName>
    <definedName name="BA_client_ID3.1.2a_GasRetailSales_Y1">'[2]2018 INPUT'!$E$51</definedName>
    <definedName name="BA_client_ID3.1.2b_GasNetIncrementalSavings_Y1" localSheetId="1">'[1]2018 INPUT'!$E$52</definedName>
    <definedName name="BA_client_ID3.1.2b_GasNetIncrementalSavings_Y1">'[2]2018 INPUT'!$E$52</definedName>
    <definedName name="BA_client_ID3.1.3_ElecEULAverage_Y1" localSheetId="1">'[1]2018 INPUT'!$E$53</definedName>
    <definedName name="BA_client_ID3.1.3_ElecEULAverage_Y1">'[2]2018 INPUT'!$E$53</definedName>
    <definedName name="BA_client_ID3.1.4_GasEULAverage_Y1" localSheetId="1">'[1]2018 INPUT'!$E$54</definedName>
    <definedName name="BA_client_ID3.1.4_GasEULAverage_Y1">'[2]2018 INPUT'!$E$54</definedName>
    <definedName name="BA_client_ID3.2.1a_ElecRetailRevenu_Y1" localSheetId="1">'[1]2018 INPUT'!$E$55</definedName>
    <definedName name="BA_client_ID3.2.1a_ElecRetailRevenu_Y1">'[2]2018 INPUT'!$E$55</definedName>
    <definedName name="BA_client_ID3.2.1b_ElecDsmSpending_Y1" localSheetId="1">'[1]2018 INPUT'!$E$56</definedName>
    <definedName name="BA_client_ID3.2.1b_ElecDsmSpending_Y1">'[2]2018 INPUT'!$E$56</definedName>
    <definedName name="BA_client_ID3.2.2a_GasRetailRevenu_Y1" localSheetId="1">'[1]2018 INPUT'!$I$49</definedName>
    <definedName name="BA_client_ID3.2.2a_GasRetailRevenu_Y1">'[2]2018 INPUT'!$I$49</definedName>
    <definedName name="BA_client_ID3.2.2b_GasDsmSpending_Y1" localSheetId="1">'[1]2018 INPUT'!$I$50</definedName>
    <definedName name="BA_client_ID3.2.2b_GasDsmSpending_Y1">'[2]2018 INPUT'!$I$50</definedName>
    <definedName name="BA_client_ID3.3.1a_PeakDemand_Y1" localSheetId="1">'[1]2018 INPUT'!$I$51</definedName>
    <definedName name="BA_client_ID3.3.1a_PeakDemand_Y1">'[2]2018 INPUT'!$I$51</definedName>
    <definedName name="BA_client_ID3.3.1b_DsmDemandSaving_Y1" localSheetId="1">'[1]2018 INPUT'!$I$52</definedName>
    <definedName name="BA_client_ID3.3.1b_DsmDemandSaving_Y1">'[2]2018 INPUT'!$I$52</definedName>
    <definedName name="BA_client_ID3.4.1_ElecSavingTargets_Y1" localSheetId="1">'[1]2018 INPUT'!$I$53</definedName>
    <definedName name="BA_client_ID3.4.1_ElecSavingTargets_Y1">'[2]2018 INPUT'!$I$53</definedName>
    <definedName name="BA_client_ID3.4.2_GasSavingTargets_Y1" localSheetId="1">'[1]2018 INPUT'!$I$54</definedName>
    <definedName name="BA_client_ID3.4.2_GasSavingTargets_Y1">'[2]2018 INPUT'!$I$54</definedName>
    <definedName name="BA_client_ID3.5.1a_Population_Y1" localSheetId="1">'[1]2018 INPUT'!$I$55</definedName>
    <definedName name="BA_client_ID3.5.1a_Population_Y1">'[2]2018 INPUT'!$I$55</definedName>
    <definedName name="BA_client_ID3.5.1b_ElecNpv_Y1" localSheetId="1">'[1]2018 INPUT'!$I$56</definedName>
    <definedName name="BA_client_ID3.5.1b_ElecNpv_Y1">'[2]2018 INPUT'!$I$56</definedName>
    <definedName name="BA_client_ID3.5.2_GasNpv_Y1" localSheetId="1">'[1]2018 INPUT'!$I$57</definedName>
    <definedName name="BA_client_ID3.5.2_GasNpv_Y1">'[2]2018 INPUT'!$I$57</definedName>
    <definedName name="category.1.title.short" localSheetId="1">[1]InputSheet!$D$30</definedName>
    <definedName name="category.1.title.short">[2]InputSheet!$D$30</definedName>
    <definedName name="category.2.title.short" localSheetId="1">[1]InputSheet!$E$30</definedName>
    <definedName name="category.2.title.short">[2]InputSheet!$E$30</definedName>
    <definedName name="category.3.title.short" localSheetId="1">[1]InputSheet!$F$30</definedName>
    <definedName name="category.3.title.short">[2]InputSheet!$F$30</definedName>
    <definedName name="client.fuelweight.elec" localSheetId="1">[1]InputSheet!$E$12</definedName>
    <definedName name="client.fuelweight.elec">[2]InputSheet!$E$12</definedName>
    <definedName name="client.fuelweight.gas" localSheetId="1">[1]InputSheet!$E$13</definedName>
    <definedName name="client.fuelweight.gas">[2]InputSheet!$E$13</definedName>
    <definedName name="client.name" localSheetId="1">[1]InputSheet!$E$7</definedName>
    <definedName name="client.name">[2]InputSheet!$E$7</definedName>
    <definedName name="_xlnm.Print_Titles" localSheetId="0">'Methodology (EN)'!$1:$8</definedName>
    <definedName name="year.list" localSheetId="1">[1]InputSheet!$E$18:$E$22</definedName>
    <definedName name="year.list">[2]InputSheet!$E$18:$E$22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4" i="41" l="1"/>
  <c r="AD114" i="41"/>
  <c r="AC114" i="41"/>
  <c r="AB114" i="41"/>
  <c r="AA114" i="41"/>
  <c r="Z114" i="41"/>
  <c r="Y114" i="41"/>
  <c r="X114" i="41"/>
  <c r="W114" i="41"/>
  <c r="V114" i="41"/>
  <c r="U114" i="41"/>
  <c r="T114" i="41"/>
  <c r="S114" i="41"/>
  <c r="AF114" i="41" s="1"/>
  <c r="AG114" i="41" s="1"/>
  <c r="AE113" i="41"/>
  <c r="AD113" i="41"/>
  <c r="AC113" i="41"/>
  <c r="AB113" i="41"/>
  <c r="AA113" i="41"/>
  <c r="Z113" i="41"/>
  <c r="Y113" i="41"/>
  <c r="X113" i="41"/>
  <c r="W113" i="41"/>
  <c r="V113" i="41"/>
  <c r="U113" i="41"/>
  <c r="T113" i="41"/>
  <c r="S113" i="41"/>
  <c r="AF113" i="41" s="1"/>
  <c r="AG113" i="41" s="1"/>
  <c r="AE112" i="41"/>
  <c r="AD112" i="41"/>
  <c r="AC112" i="41"/>
  <c r="AB112" i="41"/>
  <c r="AA112" i="41"/>
  <c r="Z112" i="41"/>
  <c r="Y112" i="41"/>
  <c r="X112" i="41"/>
  <c r="W112" i="41"/>
  <c r="V112" i="41"/>
  <c r="U112" i="41"/>
  <c r="T112" i="41"/>
  <c r="S112" i="41"/>
  <c r="AF112" i="41" s="1"/>
  <c r="AG112" i="41" s="1"/>
  <c r="AE111" i="41"/>
  <c r="AD111" i="41"/>
  <c r="AC111" i="41"/>
  <c r="AB111" i="41"/>
  <c r="AA111" i="41"/>
  <c r="Z111" i="41"/>
  <c r="Y111" i="41"/>
  <c r="X111" i="41"/>
  <c r="W111" i="41"/>
  <c r="V111" i="41"/>
  <c r="U111" i="41"/>
  <c r="T111" i="41"/>
  <c r="S111" i="41"/>
  <c r="AF111" i="41" s="1"/>
  <c r="AG111" i="41" s="1"/>
  <c r="AE110" i="41"/>
  <c r="AD110" i="41"/>
  <c r="AC110" i="41"/>
  <c r="AB110" i="41"/>
  <c r="AA110" i="41"/>
  <c r="Z110" i="41"/>
  <c r="Y110" i="41"/>
  <c r="X110" i="41"/>
  <c r="W110" i="41"/>
  <c r="V110" i="41"/>
  <c r="U110" i="41"/>
  <c r="T110" i="41"/>
  <c r="S110" i="41"/>
  <c r="AF110" i="41" s="1"/>
  <c r="AG110" i="41" s="1"/>
  <c r="AE109" i="41"/>
  <c r="AD109" i="41"/>
  <c r="AB109" i="41"/>
  <c r="AA109" i="41"/>
  <c r="Z109" i="41"/>
  <c r="Y109" i="41"/>
  <c r="X109" i="41"/>
  <c r="W109" i="41"/>
  <c r="V109" i="41"/>
  <c r="U109" i="41"/>
  <c r="T109" i="41"/>
  <c r="S109" i="41"/>
  <c r="AE106" i="41"/>
  <c r="AD106" i="41"/>
  <c r="AB106" i="41"/>
  <c r="AA106" i="41"/>
  <c r="Z106" i="41"/>
  <c r="Y106" i="41"/>
  <c r="X106" i="41"/>
  <c r="W106" i="41"/>
  <c r="V106" i="41"/>
  <c r="U106" i="41"/>
  <c r="T106" i="41"/>
  <c r="S106" i="41"/>
  <c r="H106" i="41"/>
  <c r="AF104" i="41"/>
  <c r="AG104" i="41" s="1"/>
  <c r="AF102" i="41"/>
  <c r="AG102" i="41" s="1"/>
  <c r="AG100" i="41"/>
  <c r="AF100" i="41"/>
  <c r="AF98" i="41"/>
  <c r="AG98" i="41" s="1"/>
  <c r="G97" i="41"/>
  <c r="F96" i="41"/>
  <c r="AF94" i="41"/>
  <c r="AG94" i="41" s="1"/>
  <c r="G94" i="41"/>
  <c r="AG92" i="41"/>
  <c r="AF92" i="41"/>
  <c r="AG90" i="41"/>
  <c r="AF90" i="41"/>
  <c r="G90" i="41"/>
  <c r="F89" i="41" s="1"/>
  <c r="AF87" i="41"/>
  <c r="AG87" i="41" s="1"/>
  <c r="AG85" i="41"/>
  <c r="AF85" i="41"/>
  <c r="AG83" i="41"/>
  <c r="AF83" i="41"/>
  <c r="G82" i="41"/>
  <c r="AF78" i="41"/>
  <c r="AG78" i="41" s="1"/>
  <c r="AG76" i="41"/>
  <c r="AF76" i="41"/>
  <c r="G75" i="41"/>
  <c r="AG72" i="41"/>
  <c r="AF72" i="41"/>
  <c r="AG70" i="41"/>
  <c r="AF70" i="41"/>
  <c r="G69" i="41"/>
  <c r="AG67" i="41"/>
  <c r="AF67" i="41"/>
  <c r="G67" i="41"/>
  <c r="AG65" i="41"/>
  <c r="AF65" i="41"/>
  <c r="G65" i="41"/>
  <c r="F64" i="41" s="1"/>
  <c r="AF62" i="41"/>
  <c r="AG62" i="41" s="1"/>
  <c r="AF60" i="41"/>
  <c r="AG60" i="41" s="1"/>
  <c r="AG58" i="41"/>
  <c r="AF58" i="41"/>
  <c r="G57" i="41"/>
  <c r="AF55" i="41"/>
  <c r="AG55" i="41" s="1"/>
  <c r="AG53" i="41"/>
  <c r="AF53" i="41"/>
  <c r="G52" i="41"/>
  <c r="AG50" i="41"/>
  <c r="AF50" i="41"/>
  <c r="G50" i="41"/>
  <c r="AF48" i="41"/>
  <c r="AG48" i="41" s="1"/>
  <c r="G48" i="41"/>
  <c r="F37" i="41" s="1"/>
  <c r="AF45" i="41"/>
  <c r="AG45" i="41" s="1"/>
  <c r="AG43" i="41"/>
  <c r="AF43" i="41"/>
  <c r="AG41" i="41"/>
  <c r="AF41" i="41"/>
  <c r="AF39" i="41"/>
  <c r="AG39" i="41" s="1"/>
  <c r="G38" i="41"/>
  <c r="AG35" i="41"/>
  <c r="AF35" i="41"/>
  <c r="AG33" i="41"/>
  <c r="AF33" i="41"/>
  <c r="AF31" i="41"/>
  <c r="AG31" i="41" s="1"/>
  <c r="AF29" i="41"/>
  <c r="AG29" i="41" s="1"/>
  <c r="AG27" i="41"/>
  <c r="AF27" i="41"/>
  <c r="G26" i="41"/>
  <c r="F25" i="41" s="1"/>
  <c r="AF23" i="41"/>
  <c r="AG23" i="41" s="1"/>
  <c r="AF21" i="41"/>
  <c r="AG21" i="41" s="1"/>
  <c r="AG19" i="41"/>
  <c r="AF19" i="41"/>
  <c r="AG17" i="41"/>
  <c r="AF17" i="41"/>
  <c r="AF15" i="41"/>
  <c r="AG15" i="41" s="1"/>
  <c r="AF13" i="41"/>
  <c r="AG13" i="41" s="1"/>
  <c r="AC11" i="41"/>
  <c r="AF11" i="41" s="1"/>
  <c r="AG11" i="41" s="1"/>
  <c r="G10" i="41"/>
  <c r="G106" i="41" s="1"/>
  <c r="F9" i="41"/>
  <c r="B2" i="41"/>
  <c r="AG110" i="24"/>
  <c r="AG111" i="24"/>
  <c r="AG112" i="24"/>
  <c r="AG113" i="24"/>
  <c r="AG114" i="24"/>
  <c r="AG109" i="24"/>
  <c r="AF114" i="24"/>
  <c r="AF113" i="24"/>
  <c r="AF112" i="24"/>
  <c r="AF111" i="24"/>
  <c r="AF110" i="24"/>
  <c r="AF109" i="24"/>
  <c r="B3" i="41"/>
  <c r="AF109" i="41" l="1"/>
  <c r="AG109" i="41" s="1"/>
  <c r="F106" i="41"/>
  <c r="AC109" i="41"/>
  <c r="AC106" i="41"/>
  <c r="AF106" i="41" s="1"/>
  <c r="AG106" i="41" s="1"/>
  <c r="AF13" i="24" l="1"/>
  <c r="AF15" i="24"/>
  <c r="AF17" i="24"/>
  <c r="AF19" i="24"/>
  <c r="AF21" i="24"/>
  <c r="AF23" i="24"/>
  <c r="AF27" i="24"/>
  <c r="AG27" i="24" s="1"/>
  <c r="AF29" i="24"/>
  <c r="AF31" i="24"/>
  <c r="AG31" i="24" s="1"/>
  <c r="AF33" i="24"/>
  <c r="AG33" i="24" s="1"/>
  <c r="AF35" i="24"/>
  <c r="AF39" i="24"/>
  <c r="AF41" i="24"/>
  <c r="AG41" i="24" s="1"/>
  <c r="AF43" i="24"/>
  <c r="AF45" i="24"/>
  <c r="AF48" i="24"/>
  <c r="AF50" i="24"/>
  <c r="AF53" i="24"/>
  <c r="AF55" i="24"/>
  <c r="AF58" i="24"/>
  <c r="AF60" i="24"/>
  <c r="AF62" i="24"/>
  <c r="AG62" i="24" s="1"/>
  <c r="AF65" i="24"/>
  <c r="AG65" i="24" s="1"/>
  <c r="AF67" i="24"/>
  <c r="AG67" i="24" s="1"/>
  <c r="AF70" i="24"/>
  <c r="AF72" i="24"/>
  <c r="AG72" i="24" s="1"/>
  <c r="AF76" i="24"/>
  <c r="AF78" i="24"/>
  <c r="AF83" i="24"/>
  <c r="AF85" i="24"/>
  <c r="AG85" i="24" s="1"/>
  <c r="AF87" i="24"/>
  <c r="AF90" i="24"/>
  <c r="AF92" i="24"/>
  <c r="AF94" i="24"/>
  <c r="AG94" i="24" s="1"/>
  <c r="AF98" i="24"/>
  <c r="AG98" i="24" s="1"/>
  <c r="AF100" i="24"/>
  <c r="AF102" i="24"/>
  <c r="AG102" i="24" s="1"/>
  <c r="AF104" i="24"/>
  <c r="AG104" i="24" s="1"/>
  <c r="AE114" i="24"/>
  <c r="AD114" i="24"/>
  <c r="AC114" i="24"/>
  <c r="AB114" i="24"/>
  <c r="AA114" i="24"/>
  <c r="Z114" i="24"/>
  <c r="Y114" i="24"/>
  <c r="X114" i="24"/>
  <c r="W114" i="24"/>
  <c r="V114" i="24"/>
  <c r="U114" i="24"/>
  <c r="T114" i="24"/>
  <c r="S114" i="24"/>
  <c r="AE113" i="24"/>
  <c r="AD113" i="24"/>
  <c r="AC113" i="24"/>
  <c r="AB113" i="24"/>
  <c r="AA113" i="24"/>
  <c r="Z113" i="24"/>
  <c r="Y113" i="24"/>
  <c r="X113" i="24"/>
  <c r="W113" i="24"/>
  <c r="V113" i="24"/>
  <c r="U113" i="24"/>
  <c r="T113" i="24"/>
  <c r="S113" i="24"/>
  <c r="AE112" i="24"/>
  <c r="AD112" i="24"/>
  <c r="AC112" i="24"/>
  <c r="AB112" i="24"/>
  <c r="AA112" i="24"/>
  <c r="Z112" i="24"/>
  <c r="Y112" i="24"/>
  <c r="X112" i="24"/>
  <c r="W112" i="24"/>
  <c r="V112" i="24"/>
  <c r="U112" i="24"/>
  <c r="T112" i="24"/>
  <c r="S112" i="24"/>
  <c r="AE111" i="24"/>
  <c r="AD111" i="24"/>
  <c r="AC111" i="24"/>
  <c r="AB111" i="24"/>
  <c r="AA111" i="24"/>
  <c r="Z111" i="24"/>
  <c r="Y111" i="24"/>
  <c r="X111" i="24"/>
  <c r="W111" i="24"/>
  <c r="V111" i="24"/>
  <c r="U111" i="24"/>
  <c r="T111" i="24"/>
  <c r="S111" i="24"/>
  <c r="AE110" i="24"/>
  <c r="AD110" i="24"/>
  <c r="AC110" i="24"/>
  <c r="AB110" i="24"/>
  <c r="AA110" i="24"/>
  <c r="Z110" i="24"/>
  <c r="Y110" i="24"/>
  <c r="X110" i="24"/>
  <c r="W110" i="24"/>
  <c r="V110" i="24"/>
  <c r="U110" i="24"/>
  <c r="T110" i="24"/>
  <c r="S110" i="24"/>
  <c r="AE109" i="24"/>
  <c r="AD109" i="24"/>
  <c r="AB109" i="24"/>
  <c r="AA109" i="24"/>
  <c r="Z109" i="24"/>
  <c r="Y109" i="24"/>
  <c r="X109" i="24"/>
  <c r="W109" i="24"/>
  <c r="V109" i="24"/>
  <c r="U109" i="24"/>
  <c r="T109" i="24"/>
  <c r="S109" i="24"/>
  <c r="AE106" i="24"/>
  <c r="AD106" i="24"/>
  <c r="AB106" i="24"/>
  <c r="AA106" i="24"/>
  <c r="Z106" i="24"/>
  <c r="Y106" i="24"/>
  <c r="X106" i="24"/>
  <c r="W106" i="24"/>
  <c r="V106" i="24"/>
  <c r="U106" i="24"/>
  <c r="T106" i="24"/>
  <c r="S106" i="24"/>
  <c r="H106" i="24"/>
  <c r="G97" i="24"/>
  <c r="G94" i="24"/>
  <c r="G90" i="24"/>
  <c r="G82" i="24"/>
  <c r="G75" i="24"/>
  <c r="G69" i="24"/>
  <c r="G67" i="24"/>
  <c r="G65" i="24"/>
  <c r="G57" i="24"/>
  <c r="G52" i="24"/>
  <c r="G50" i="24"/>
  <c r="G48" i="24"/>
  <c r="G38" i="24"/>
  <c r="G26" i="24"/>
  <c r="AC11" i="24"/>
  <c r="AC109" i="24" s="1"/>
  <c r="G10" i="24"/>
  <c r="F9" i="24" s="1"/>
  <c r="B2" i="24"/>
  <c r="B3" i="24"/>
  <c r="AG70" i="24" l="1"/>
  <c r="F37" i="24"/>
  <c r="AG17" i="24"/>
  <c r="AG50" i="24"/>
  <c r="AG58" i="24"/>
  <c r="AG76" i="24"/>
  <c r="AG92" i="24"/>
  <c r="AG23" i="24"/>
  <c r="AG78" i="24"/>
  <c r="AG35" i="24"/>
  <c r="AG43" i="24"/>
  <c r="AG100" i="24"/>
  <c r="AG45" i="24"/>
  <c r="AG55" i="24"/>
  <c r="F96" i="24"/>
  <c r="AG60" i="24"/>
  <c r="AG15" i="24"/>
  <c r="AG53" i="24"/>
  <c r="AF11" i="24"/>
  <c r="AG11" i="24" s="1"/>
  <c r="AG21" i="24"/>
  <c r="AG29" i="24"/>
  <c r="AG83" i="24"/>
  <c r="AG39" i="24"/>
  <c r="AG13" i="24"/>
  <c r="F89" i="24"/>
  <c r="AG19" i="24"/>
  <c r="AG87" i="24"/>
  <c r="AG90" i="24"/>
  <c r="AG48" i="24"/>
  <c r="AC106" i="24"/>
  <c r="F25" i="24"/>
  <c r="F64" i="24"/>
  <c r="G106" i="24"/>
  <c r="F106" i="24" l="1"/>
  <c r="AF106" i="24"/>
  <c r="AG106"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tc={9583C1FA-D34E-41D3-B5DF-90CA9992C0F3}</author>
    <author>tc={DDE0CC89-9A4A-4605-BD41-1DBBCC990FFB}</author>
    <author>tc={5B41969D-FB1A-410F-9FAD-AF876DCB05EE}</author>
  </authors>
  <commentList>
    <comment ref="Y34" authorId="0" shapeId="0" xr:uid="{9583C1FA-D34E-41D3-B5DF-90CA9992C0F3}">
      <text>
        <t>[Threaded comment]
Your version of Excel allows you to read this threaded comment; however, any edits to it will get removed if the file is opened in a newer version of Excel. Learn more: https://go.microsoft.com/fwlink/?linkid=870924
Comment:
    Points TBD</t>
      </text>
    </comment>
    <comment ref="Y59" authorId="1" shapeId="0" xr:uid="{DDE0CC89-9A4A-4605-BD41-1DBBCC990FFB}">
      <text>
        <t>[Threaded comment]
Your version of Excel allows you to read this threaded comment; however, any edits to it will get removed if the file is opened in a newer version of Excel. Learn more: https://go.microsoft.com/fwlink/?linkid=870924
Comment:
    review
Reply:
    @Jeff Turner</t>
      </text>
    </comment>
    <comment ref="Y105" authorId="2" shapeId="0" xr:uid="{5B41969D-FB1A-410F-9FAD-AF876DCB05EE}">
      <text>
        <t>[Threaded comment]
Your version of Excel allows you to read this threaded comment; however, any edits to it will get removed if the file is opened in a newer version of Excel. Learn more: https://go.microsoft.com/fwlink/?linkid=870924
Comment:
    updated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B14" authorId="0" shapeId="0" xr:uid="{FBC4FBD0-2918-48C5-80EB-AB078F76BD45}">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@Lindsay Wiginton (she/her) To review approach when incentive available for new but not used to fleets
Reply:
    @Ali Rivers interesting! My instinct is that the other ones might also exclude used as well, so i'm tempted to not differentiate.
regarding the first line, is there a limit /org/year?
Reply:
    Re: used, makes sense to me.
Re: limit - good q, appears to have slipped through my review. I can't find anything online about it - we may need to reach out to NL.
Reply:
    will do.</t>
        </r>
      </text>
    </comment>
    <comment ref="X28" authorId="0" shapeId="0" xr:uid="{F5E6327F-3212-4232-A4A6-1F1BAEF61023}">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what is the limit on the number?
Reply:
    POS?</t>
        </r>
      </text>
    </comment>
    <comment ref="Y34" authorId="0" shapeId="0" xr:uid="{CAF8A683-A069-4316-8A6E-EDB367435CCC}">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Points TBD</t>
        </r>
      </text>
    </comment>
    <comment ref="Y59" authorId="0" shapeId="0" xr:uid="{8AFE8CA6-5E33-47D4-9926-D1FCFC8F851A}">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review
Reply:
    @Jeff Turner</t>
        </r>
      </text>
    </comment>
    <comment ref="X66" authorId="0" shapeId="0" xr:uid="{46ACBAFF-F87F-40FC-A5B5-F36C14AE40A9}">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in july 2020 -- 100% by 2035 was added (before that only went to 2026). maybe without interim targets. in sept 2021 they came up with some interim targets that were relatively weak
Reply:
    @Jeff Turner can you help me confirm this?
Reply:
    from our scan: "16% d'ici 2025
*Un projet de règlement visant le resserrement de la norme véhicules zéro émission en 2025-2035 sont actuellement en cours de révision, avec une consultation publique prévue pour juin at juillet. Ce projet de règelement augmenterait la part des ventes de VZE à 100% d'ici 2035. "
Véhicules neufs légers
Loi visant l’augmentation du nombre de véhicules automobiles zéro émission au Québec afin de réduire les émissions de gaz à effet de serre et autres polluants
"2020: 6% 
2021: 8%
2022: 10%
2023: 12%
2024: 14% "
1er janvier 2018
Fin de la vente de véhicules légers à essence neufs en 2035. (voir PMO du PEV)
Reply:
    @Jeff Turner</t>
        </r>
      </text>
    </comment>
    <comment ref="S84" authorId="0" shapeId="0" xr:uid="{FAAE212D-331F-48FD-864F-C498D0395D1C}">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check: they have also provided funding for local efforts
Reply:
    test drive component needs to be a big focus
Reply:
    video stuff
Reply:
    sask power video series</t>
        </r>
      </text>
    </comment>
    <comment ref="X84" authorId="0" shapeId="0" xr:uid="{29806892-1766-491A-8604-219D7800398B}">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@Lindsay Wiginton (she/her) ajouter programmes de HQ</t>
        </r>
      </text>
    </comment>
    <comment ref="Y84" authorId="0" shapeId="0" xr:uid="{26F7F89B-8231-47E3-8FF0-14FA50B85DFE}">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check for additional content here. have been doing events, stuff with plugndrive, etc.
Reply:
    could be a 4
Reply:
    jeff will reach out</t>
        </r>
      </text>
    </comment>
    <comment ref="Y101" authorId="0" shapeId="0" xr:uid="{074D273E-64F7-44CC-B456-690D008D84A4}">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updated</t>
        </r>
      </text>
    </comment>
  </commentList>
</comments>
</file>

<file path=xl/sharedStrings.xml><?xml version="1.0" encoding="utf-8"?>
<sst xmlns="http://schemas.openxmlformats.org/spreadsheetml/2006/main" count="1678" uniqueCount="887">
  <si>
    <t>Metrics</t>
  </si>
  <si>
    <t>Entry status:</t>
  </si>
  <si>
    <t>Entered initial data scan - complete - LW. Reviewed/updated by AR - complete</t>
  </si>
  <si>
    <t xml:space="preserve">Data validation round 1 complete - AR; additional questions sent by LW on August 4, responses entered and validated LW. </t>
  </si>
  <si>
    <t>Data validation round 1 complete. No comments or changes - LW</t>
  </si>
  <si>
    <t>Entered initial data scan - complete - LW. Audit pending LW - use https://dunsky.sharepoint.com/:w:/r/sites/MB_EnergyPolicyFramework/_layouts/15/Doc.aspx?sourcedoc=%7B0F3019C5-6C91-448F-9905-BA6D4128AC8C%7D&amp;file=MB%20Energy%20Policy%20Framework%20Report_Task%204_final%20draft_tracked%20changes.docx&amp;action=default&amp;mobileredirect=true</t>
  </si>
  <si>
    <t>Data validation complete with additional answers from province. - LW</t>
  </si>
  <si>
    <t>Data validation round 1 complete. LW sent a few follow up questions. Need to enter and respond to HQ responses, incl public education. Done LW</t>
  </si>
  <si>
    <t>Data validation round 1 complete - AR; all data responses received &amp; reviewed - AR. Conversation with JP. Re education. LW done</t>
  </si>
  <si>
    <t>Data validation round 1 complete - AR; most data responses received, a few oustanding q's sent July 28 by Ali.  Received and saved in folder - need to be entered. Entered by AR Aug 25 - complete.</t>
  </si>
  <si>
    <t>Data validation complete with responses from province. A few follow up questions sent, reviewed and entered by LW. Emailed to ask about details of business education - LW aug 22. Done</t>
  </si>
  <si>
    <t>Data validation round 1 complete - AR; data questions sent - followed up July 28; answers to all now received. One q re: utility for Lindsay to follow up on internally. One Q sent by email re. Limit on incentives. (LW)</t>
  </si>
  <si>
    <t>Data validation round 1 complete - AR; data questions sent - followed up July 28, answers received, reviewed and entered by LW</t>
  </si>
  <si>
    <t>Data validation round 1 complete - AR.; data responses received and reviewed</t>
  </si>
  <si>
    <t>Interviewed by LW; entries complete.</t>
  </si>
  <si>
    <t>Weighting</t>
  </si>
  <si>
    <t>Measures</t>
  </si>
  <si>
    <t>Actions and rankings</t>
  </si>
  <si>
    <t>No.</t>
  </si>
  <si>
    <t>Action Area</t>
  </si>
  <si>
    <t>Metric</t>
  </si>
  <si>
    <t>Sub-metric</t>
  </si>
  <si>
    <t>Weight 
(Category)</t>
  </si>
  <si>
    <t>Weight 
(Metric)</t>
  </si>
  <si>
    <t>Weight 
(Submetric)</t>
  </si>
  <si>
    <t>5</t>
  </si>
  <si>
    <t>4</t>
  </si>
  <si>
    <t>3</t>
  </si>
  <si>
    <t>2</t>
  </si>
  <si>
    <t>1</t>
  </si>
  <si>
    <t>Adjustments</t>
  </si>
  <si>
    <t>Utility Actions</t>
  </si>
  <si>
    <t>Support to Municipalities</t>
  </si>
  <si>
    <t>Equity</t>
  </si>
  <si>
    <t>X</t>
  </si>
  <si>
    <t>BC</t>
  </si>
  <si>
    <t>AB</t>
  </si>
  <si>
    <t>SK</t>
  </si>
  <si>
    <t>MB</t>
  </si>
  <si>
    <t>ON</t>
  </si>
  <si>
    <t>QC</t>
  </si>
  <si>
    <t>NB</t>
  </si>
  <si>
    <t>PEI</t>
  </si>
  <si>
    <t>NS</t>
  </si>
  <si>
    <t>NL</t>
  </si>
  <si>
    <t>YK</t>
  </si>
  <si>
    <t>NT</t>
  </si>
  <si>
    <t>NU</t>
  </si>
  <si>
    <t>Average</t>
  </si>
  <si>
    <t>Average %</t>
  </si>
  <si>
    <t>1-Light-duty ZEV adoption</t>
  </si>
  <si>
    <t>x</t>
  </si>
  <si>
    <t>1.1</t>
  </si>
  <si>
    <t>ZEV Incentives &amp; ICE Disincentives</t>
  </si>
  <si>
    <t>Purchase incentives for new light-duty ZEVs</t>
  </si>
  <si>
    <t>&gt;=$5,000 for BEV</t>
  </si>
  <si>
    <t>&gt;=$2,500 for BEV</t>
  </si>
  <si>
    <t>Any other purchase incentive</t>
  </si>
  <si>
    <t xml:space="preserve">+1 for having program in place for &gt;1 year
-1 if not administered at point-of-sale (POS)
</t>
  </si>
  <si>
    <t>CleanBC GoElectric Vehicle Rebate Program
- BEVs/FCEVs/long-range PHEVs: $3,000 incentive
- Short-range PHEVs: $1,500 incentive
- Since November 2011 (+1 for having program in place for &gt;1 year)
- Administered by the New Car Dealers Association of BC (NCDA) 
- Administered at point-of-sale
GoElectric Hydrogen Fleet Program 
- Rebates to fleet operators for the purchase of FCEVs</t>
  </si>
  <si>
    <t>N</t>
  </si>
  <si>
    <t>Roulez Vert
- BEV, FCEV: $8,000 incentive
- PHEV: $500, $4,000$ or 8,000$ depending on battery capacity
- Electric motorcycle: $2,000
- Since 2012 (+1 for having program in place for &gt;1 year )
- Administered at point-of-sale</t>
  </si>
  <si>
    <t>Plug-In NB Rebate Program (NB Power)
- BEV or long-range PHEV: $5,000 incentive 
- Other PHEV: $2,500 incentive
- Since July 2021 (+1 for having program in place for &gt;1 year )
- Administered at point-of-sale</t>
  </si>
  <si>
    <t>Universal Electric Vehicle Incentive
- BEV: $5,000 incentive
- PHEV: $2,500 incentive
- Since April 2021 (no bonus point)
- Point-of-sale</t>
  </si>
  <si>
    <t>Electrify Nova Scotia Rebate Program
- BEV, long range PHEV (&gt;= 50 km): $3,000 incentive
- PHEV, long range (electric range 50km or more) - $3,000 incentive
- Short range PHEV: $2,000 incentive
- Since Feb 2021 (no bonus point)
- Administered at point-of-sale</t>
  </si>
  <si>
    <t>Electric Vehicle Rebate Program
- BEV: $2,500 incentive
- Since Sept 2021 (no bonus point)
- Not administered at point-of-sale (-1)
- Program initially included only BEV (new and used), but was renewed in April 2022 to include PHEV</t>
  </si>
  <si>
    <t>Good Energy Program
- BEV, FCEV, long range PHEV (&gt;= 50km or more): $5,000 incentive
- Short range PHEV: $3,000 incentive
- Since Sept 2020 (+1 for having program in place for &gt;1 year)
- Administered at point-of-sale (or online application)</t>
  </si>
  <si>
    <t>Electric Vehicle Incentive Program (Arctic Energy Alliance)
- BEV, PHEV: $5,000
- Since 2020 (+1 for having program in place for &gt;1 year)
- Not administered at point-of-sale (-1)
- As of 2022, the program is not accepting additional applications unless more funding becomes available.</t>
  </si>
  <si>
    <t>Incentives available to taxi, ridehailing, and carshare fleets</t>
  </si>
  <si>
    <t>Incentive is applicable to &gt;10 vehicles per organization per year OR there is a specific stream or program for taxi, ridehailing and/or carshare fleets</t>
  </si>
  <si>
    <t>Limit of 50 incentives per org</t>
  </si>
  <si>
    <t>No limit on the number of incentives available to shared fleets. There is also specific support for taxis to purchase charging infrastructure (see 3.3).</t>
  </si>
  <si>
    <t>Limit of 10 incentives/org/yr.</t>
  </si>
  <si>
    <t>Limit of 5 incentives/org/yr.</t>
  </si>
  <si>
    <t>Electrify Nova Scotia Rebate Program
- Limit of 10 incentives/org/yr
Low Carbon Communities &amp; Connect2 Funding Programs
- Funding for business and other actors of up to $15,000 per vehicle (up to $75,000 per project) for fleet electrification (could be used by shared fleets)</t>
  </si>
  <si>
    <t>No formal limit, but allocation is dependent on budget remaining in the program for the given year.</t>
  </si>
  <si>
    <t>Limit of 2 incentives/org/yr</t>
  </si>
  <si>
    <t>Purchase incentives for used light-duty ZEVs</t>
  </si>
  <si>
    <t>&gt;=$2,000 for used BEV</t>
  </si>
  <si>
    <t>&gt;=$1,000 for used BEV</t>
  </si>
  <si>
    <t xml:space="preserve">+0.5 for having program in place for &gt;1 year
-0.5 if not administered at point-of-sale 
</t>
  </si>
  <si>
    <t>PST exemption for used ZEVs
- Equivalent to $1,000 on a $20,000 used EV
- Since Feb 2022
- Administered at point-of-sale when purchased from used motor dealer or by ICBC at time of registration when privately purchased</t>
  </si>
  <si>
    <t>Used Vehicle Incentive (non-profit Plug-N-Drive)
- $1,000 rebate for a used ZEV through a program funded by private philanthropic funding (no provincial or utility funding)</t>
  </si>
  <si>
    <t>Roulez Vert
- Used BEV w/battery capacity of at least 4 kWh: $4,000 incentive</t>
  </si>
  <si>
    <t xml:space="preserve">Plug-In NB Rebate Program (NB Power)
- Used BEV: $2,500 incentive
- Used PHEV: $1,000 incentive
- Since July 2021 (no bonus point)
- Administered at point-of-sale </t>
  </si>
  <si>
    <t>Universal Electric Vehicle Incentive
- Used BEV: $5,000
- Used PHEV: $2,500
- Since April 2021 (no bonus point)</t>
  </si>
  <si>
    <t>Electrify Nova Scotia Rebate Program
- Used BEV: $2,000 incentive
- Used PHEV: $1,000 incentive
- Since Feb 2021 (no bonus point)
- Administered at point-of-sale</t>
  </si>
  <si>
    <t>Electric Vehicle Rebate Program
- Used BEV: $2,500 incentive
- Since Sept 2021 (no bonus point)
- Not administered at point-of-sale (-0.5)
- Program initially included only BEV (new and used), but was renewed in April 2022 to include PHEV</t>
  </si>
  <si>
    <t>Good Energy Program
- Used BEV, FCEV, PHEV: 100% of the shipping costs up to a maximum of $1,500/vehicle
- Since 2020 (+0.5 for having program in place for &gt;1 year)</t>
  </si>
  <si>
    <r>
      <t xml:space="preserve">Purchase incentives for e-bikes </t>
    </r>
    <r>
      <rPr>
        <b/>
        <sz val="11"/>
        <rFont val="Calibri"/>
        <family val="2"/>
      </rPr>
      <t>and cargo e-bikes</t>
    </r>
  </si>
  <si>
    <t>&gt;=$500 per e-bike and &gt;=$1,000 per cargo e-bike</t>
  </si>
  <si>
    <t>Any other e-bike purchase incentive</t>
  </si>
  <si>
    <t xml:space="preserve">BC Scrap-It
- E-bikes: $750 incentive when scrapping a qualifying car or truck 
Specialty Use Vehicle Incentive program
- Cargo E-bikes: $1,700 incentive </t>
  </si>
  <si>
    <t>None. Some municipalities do offer an incentive.</t>
  </si>
  <si>
    <t>Écocamionnage
- Cargo e-bike: incentive covers 35% of costs up to $3,000</t>
  </si>
  <si>
    <t>A $500 e-bike and $100  bicycle purchase incentives were implemented in 2022 (future scorecard).</t>
  </si>
  <si>
    <t>Electrify Nova Scotia Rebate Program
- E-bikes  retailing for over $1,200: $500</t>
  </si>
  <si>
    <t>Clean transportation rebate
- E-bikes: 25% of cost up to $750
- Cargo e-bikes: 25% of cost up to $1,500</t>
  </si>
  <si>
    <t>Scrappage program to replace ICE vehicles for alternatives</t>
  </si>
  <si>
    <t>Scrappage program funded by the Province/Territory where the vehicle must be replaced by an EV or alternative.</t>
  </si>
  <si>
    <t>Scrappage program partially funded by the Province/Territory where the vehicle must be replaced by an EV or alternative.</t>
  </si>
  <si>
    <t>BC SCRAP-IT (a not-for-profit independent society funded through industry)
- SCRAP-IT currently offers a rebate for the purchase of qualifying ZEVs to people who scrap an ICE vehicle. This rebate may be combined with other ZEV rebates including those offered under the CleanBC GoElectric Program.
- The Province funds additional SCRAP-IT program rebates that are offered to support the purchase of: e-bikes, e-mobility scooters, transit passes, or credit with a car sharing organization</t>
  </si>
  <si>
    <t>Scrappage program provided by SCRAP-IT, a not-for-profit organization that is not funded by the province</t>
  </si>
  <si>
    <t>Financial disincentives for the purchase of ICE vehicles</t>
  </si>
  <si>
    <t>Additional tax or fee on the purchase or registration of all ICE vehicles</t>
  </si>
  <si>
    <t>Additional tax or fee on the purchase or registration of some ICE vehicles</t>
  </si>
  <si>
    <t>A luxury surcharge tax is applied to EVs priced at or above $75,000. For other vehicles (i.e., ICE, luxury EVs), the surcharge tax is applied to vehicles priced at or above $55,000. Therefore, most EVs will not have the higher tax rate applied while many ICE will.</t>
  </si>
  <si>
    <t>Since 2014, owners of large vehicles pay additional registration fees:
 - 4-4.9L engine: $54.50 
-  5-5.9L engine: $109.00
- 6L+ engine: $218.00</t>
  </si>
  <si>
    <t>Since spring 2021, there are no registration fees for BEVs and 50% off registration fees for PHEVs. This means ICE vehicles face higher registration fees than BEV and PHEV.</t>
  </si>
  <si>
    <t>Targeted incentives for underserved communities</t>
  </si>
  <si>
    <t>Top-ups are available for equity-deserving groups* and/or Indigenous communities on most or all purchase incentives and/or eligibility includes a household income cap</t>
  </si>
  <si>
    <t>Any equity aspect included in purchase incentive program design.</t>
  </si>
  <si>
    <t>In August 2022, BC announced an increase to its ZEV passenger vehicle rebates along with new household income-tiered eligibility criteria. This means that higher rebates will go to lower-income consumers (future scorecard).</t>
  </si>
  <si>
    <t>2-Medium-duty, heavy-duty and off-road ZEV adoption</t>
  </si>
  <si>
    <t>2.1</t>
  </si>
  <si>
    <t>Purchase incentives for medium- and heavy-duty ZEVs</t>
  </si>
  <si>
    <t>Class 8 incentive&gt;=$120,000</t>
  </si>
  <si>
    <t>Class 8 incentive&gt;=$100,000</t>
  </si>
  <si>
    <t>Any other incentive</t>
  </si>
  <si>
    <t>Incentive of any level is only available to municipalities, Indigenous governments or other select groups OR incentive is a pilot program</t>
  </si>
  <si>
    <r>
      <t xml:space="preserve">+1 for having program in place for &gt;1 year
</t>
    </r>
    <r>
      <rPr>
        <sz val="11"/>
        <rFont val="Calibri"/>
        <family val="2"/>
      </rPr>
      <t>-1 if an org can access &lt;10 incentives per year; -0.5 if an org can access &lt;30 incentives per year
+1 if top-ups are available for small fleets or those operating in disadvantaged communities</t>
    </r>
  </si>
  <si>
    <t>Specialty Use Vehicle Incentive (SUVI)
- On-Road MHDVs (for businesses, non-profits, pubic sector orgs): Maximum of 33% of purchase price or $100,000, whichever is lower. BEV, PHEV and FCEV (class 3 and higher) eligible.
- Since 2017 (+1 for having program in place for &gt;1 year)
- Limit of 10 incentive/org over program lifespan. Requests for more than ten rebates will be considered on a case-by-case basis. (-1)
GoElectric Commercial Vehicle Pilots Program
- for larger or new/novel deployments of ZEVs across all MHDV classes (including marine, air, rail, and off-road)
- offers up to 33% of funding for vehicles and infrastructure (electric and hydrogen)
- operational data is gathered from funded projects and will be used with the goal of increasing adoption
- Applications for on-road weight class 3 and 4 must deploy a minimum of 6 ZEVs; for weight class 5 and 6, applications must deploy a minimum of 3 ZEVs; for weight class 7 and 8 and off-road vehicle types, there is no minimum vehicle deployment number
- Since 2021
- Greater than $120,000 is available for certain MHDV under this program
GoElectric Hydrogen Fleet Program 
- Rebates to fleet operators for the purchase of fuel-cell electric vehicles (FCEVs) 
BC Hydro Fleet Electrification program
- Funding for fleet planning and short-term, temporary operational testing of a medium- or heavy-duty battery commercial EV</t>
  </si>
  <si>
    <t>Electric Vehicles for Municipalities program 
- Includes incentives for municipalities to purchase MHD ZEV (counted in 6.3)
The Alberta Zero-Emissions Truck Electrification Collaboration (AZETEC) project 
- Includes the design, manufacture, and deployment of two prototype heavy-duty extended-range hydrogen fuel cell electric trucks that will move freight between Edmonton and Calgary, and includes a demonstration fuelling station. The C$15-million project is led by the Alberta Motor Transport Association and has received more than $7.3 million from Emissions Reduction Alberta. Following the trial period, the next phase of the project envisions a fleet of several dozen hydrogen-powered trucks and a network of fuelling stations.</t>
  </si>
  <si>
    <t>Écocamionnage
- Light truck (class 1-2)
- BEV: $10,000; PHEV: $5,000 (battery capacity 7-14.9 kWh) or $10,000 (battery capacity 15 kWh and up) 
- Medium-duty truck (class 3-6): 
- BEV: $60,000-$125,000 (depending on battery capacity); PHEV: $30,000-$40,000 (depending on battery capacity)  
- Heavy-duty truck (class 7-8): 
- BEV: $90,000-$175,000  (depending on battery capacity) ; PHEV:$ 35,000-$45,000  (depending on battery capacity)  
- Rented heavy-duty truck: 
- BEV: $17,500-$30,000 (depending on vehicle age); PHEV: $5,500-$12, 500 (depending on vehicle age) 
Maximum funding levels vary depending on the type of project. These ceilings cannot be combined:
- Purchases of BEVs or PHEVs, or electric conversion technologies: $3m/yr, $9m over the course of the program. $3m covers &gt;30 vehicles per year with the exception of the heaviest trucks, so no points deduction.
- Collaborative shared and electric delivery project: $2m/yr, $6m over the course of the program
- Other funded projects: $1m/yr, $3m over the course of the program
- Since 2013 (+1 for having program in place &gt;1yr)</t>
  </si>
  <si>
    <t>Pilot program offering a rebate covering up to 80% of costs with no upper limit; limit of 1 rebate per organization</t>
  </si>
  <si>
    <t>Financing options for businesses</t>
  </si>
  <si>
    <t>Favourable asset depreciation rates, low-interest loans, or other financing options available to businesses</t>
  </si>
  <si>
    <t>Businesses with clean tech assets - including ZEV freight trucks and trolley buses - can receive additional rebates via the carbon credit rebate.</t>
  </si>
  <si>
    <t>Funding for zero-emission school buses</t>
  </si>
  <si>
    <t>Provincial incentives for ESB purchases &gt;= $100,000/bus OR province organizes direct purchase of buses representing a significant proportion of that province's transit fleet</t>
  </si>
  <si>
    <t>Direct purchase of &lt;10 buses</t>
  </si>
  <si>
    <t>+0.5 for having consistent program in place &gt;1 year</t>
  </si>
  <si>
    <t>GoElectric School Bus Program 
- electric school buses: 33% of costs, up to $150,000
- The Ministry of Education also provides additional capital funding of $25,000 for electric school buses (over and above regular funding) 
- Funding for charging infrastructure is also available
- Since 2020 (+0.5 for having program in place for &gt;1 year)
No program end date - this will continue year to year based on the provincial budget.</t>
  </si>
  <si>
    <t>School Transport Electrification Program
- $150,000 for the purchase of a new battery electric school bus in 2021
- Government target: electrification of 65% of school buses by 2030
Since 2016 (+0.5 for having in place for &gt;1yr)
Charging infrastructure incentives apply to electric school buses
- Charger connected to a building: 75% of costs up to $10,000 per bus (L2 charger), or up to $30,000 per bus (fast charger)
- Charger serviced by a dedicated electrical service: 75% of costs up to $50,000 per bus</t>
  </si>
  <si>
    <t>None in reporting period.</t>
  </si>
  <si>
    <t>Province contributed $6.3 million toward the purchase of 35 electric school buses in 2021.</t>
  </si>
  <si>
    <t>Funding and support for public transit fleet electrification</t>
  </si>
  <si>
    <t>Provincial funding for ZEV transit bus purchases and associated studies and infrastructure, at scale</t>
  </si>
  <si>
    <t>ZEV transit bus pilot funded by province OR ZEV transit buses have been purchsed using general provincial transit funds</t>
  </si>
  <si>
    <t>BC Transit's Low Carbon Fleet program (cost shared between federal and provincial governments and BC Transit)
- BC Transit's aim to have fully electric fleet by 2040
- 2019: Joint investment/funding of $79 million in 2019 including funding for 10 long-range electric buses</t>
  </si>
  <si>
    <t>One-time provincial funding for pilot purhcase of FCEV buses (Edmonton, $4.6M); and BEV buses and on-route rapid charging infrastructure (Calgary, $7 million).</t>
  </si>
  <si>
    <t>The City of Winnipeg has applied to CIB for funding to purchase 110 ZEBs. In July 2022 the province confirmed funding in support of the project (future scorecard).</t>
  </si>
  <si>
    <t xml:space="preserve">No dedicated program, but there is Provincial cost charing in the public transit stream of Investing in Canada Infrastructure Program (ICIP), and gas tax revenue collected by Province given to municipalities. Both can and have been used for e-bus purchases by transit agencies.
PowerON, a wholly-owned subsidiary of Ontario Power Generation, has entered into a partnership to support the infrastructure required for the electrification of the Toronto Transit Commission's bus fleet.
Metrolinx, a provincial transit agency, is conducting an Electric Bus Pilot on the GO fleet in 2021.
</t>
  </si>
  <si>
    <t>No dedicated program, but multiple provincial funding programs can be used to support transit bus electrification: Programme d’aide gouvernementale au transport collectif des personnes (PAGTCP), le Programme d’aide aux immobilisations en transport en commun de la Société de financement des infrastructures locales du Québec (SOFIL) et du ministère des Transports du Québec, et le Programme d’aide gouvernementale aux infrastructures de transport collectif (PAGITC)
The government has set a target to electrify 55% of the urban transit buses in the province by 2030.</t>
  </si>
  <si>
    <t>The Province funded the City of Saint John’s “Public Transit and Fleet Low Carbon Migration Strategy” in 21-22 at $90,000 through our Environmental Trust Fund. This includes a strategy for Saint John’s public and transit fleet to be carbon neutral by 2040</t>
  </si>
  <si>
    <t>The Municipalities of Charlottetown, Stratford and Cornwall are planning to convert two-thirds of transit buses from diesel to electric in the next six years. The $24-million plan will be split between the municipalities, province and federal government. The buses were purchased in 2021, coming online in 2023.</t>
  </si>
  <si>
    <t xml:space="preserve">$37 million provincial contribution to Halifax Transit for battery electric buses, facilities and zero-carbon ferry route; $300,000 provincial contribution to Cape Breton Transit for planning for transit system electrification and other projects
</t>
  </si>
  <si>
    <t>Through a combined federal and provincial cost sharing effort, the municipalities of St John's and Corner Brook have transit systems that qualify for electric transit bus funding but have yet to access the funding. This is not a dedicated EV fund but a general transit fund that is ongoing rather than a pilot.</t>
  </si>
  <si>
    <t>Off-road, marine, port and aviation ZEV purchase incentives or pilot projects</t>
  </si>
  <si>
    <t>Purchase incentives for a range of off-road vehicles and marine/aviation/port vehicles</t>
  </si>
  <si>
    <t>Purchase incentives or funded pilot programs for a restricted group of off-road vehicles or marine/aviation/port vehicles</t>
  </si>
  <si>
    <t>Specialty Use Vehicle Program (SUVI)
- Incentives for 33% of the purchase price up to a limit  of:
- Airport and Port Specialty Vehicles: $5,000 (&lt;45 kWh) or $20,000 (MSRP &lt;$300,000) or $50,000 (MSRP &gt;$300,000)
- Utility Vehicles (ATVs, side-by-sides, snowmobiles, small marine vessel as regulated in the Small Vessel Regulations SOR/2010-91): $2,000
- An organization (business, non-profit, public sector org) may receive up to 10 rebates. Requests for &gt;10 rebates for orgs will be considered on case-by-case basis.
GoElectric Commercial Vehicle Pilots (CVP) Program
- for larger or new/novel deployments of ZEVs across all MHDV classes (including marine, air, rail, and off-road)
- offers up to 33% of funding for vehicles and infrastructure (electric and hydrogen)
- operational data is gathered from funded projects and will be used with the goal of increasing adoption
- For off-road vehicle types, there is no minimum vehicle deployment number
- Since 2021</t>
  </si>
  <si>
    <t>Electric Vehicles for Municipalities program 
- Covers non-road vehicles including electric ice resurfacers, UTVs, riding lawn mowers, and parkade sweepers. Counted in 6.3.</t>
  </si>
  <si>
    <t>PowerON, a subsidiary of Ontario Power Generation, has supported the electrification of two ferries in Kingston, ON.</t>
  </si>
  <si>
    <t>Maritime, Aviation and Rail Transport Efficiency Program (MTQ)
- Aims to reduce or eliminate GHG emissions from the marine, aviation and rail sectors
- Supports introduction of new technologies, implementation of new more energy-efficient practices, or fuel switching
Innovation Program and Call for Projects "Transportation of the Future" (MEI/Investissement Québec)
Technoclimate Program (MERN)</t>
  </si>
  <si>
    <t>Clean energy rebates
- e-snowmobiles: $2,000 
Super Green Credit rebate
- some ZEV aircraft/watercraft clean tech assets are eligible</t>
  </si>
  <si>
    <t>3-Infrastructure Deployment</t>
  </si>
  <si>
    <t>3.1</t>
  </si>
  <si>
    <t>Investment in public infrastructure</t>
  </si>
  <si>
    <t>Infrastructure targets and tracking</t>
  </si>
  <si>
    <t>Any announced numerical target for public EV charging infrastructure (may include hydrogen refuelling infrastructure) plus tracking mechanism</t>
  </si>
  <si>
    <t>Any announced non-numerical target for public EV charging infrastructure (may include hydrogen refuelling infrastructure)</t>
  </si>
  <si>
    <t>CleanBC 2030 roadmap
- 10,000 public EV charging stations by 2030
- completion of BC Electric Highway (focused on geographic coverage of DCFC sites) by 2024</t>
  </si>
  <si>
    <t xml:space="preserve">No targets for for EVs. 
For hydrogen: Alberta Zero-Emissions Truck Electrification Collaboration (AZETEC) project includes a demonstration hydrogen fuelling station. The C$15-million project is led by the Alberta Motor Transport Association and has received more than $7.3 million from Emissions Reduction Alberta. </t>
  </si>
  <si>
    <t>Hydro-Quebec's goal is to have funded 4,500 L2 stations by 2029. It offers a subsidy for municipalities to install L2 charging stations as part of the Electric Circuit, in public locations. Hydro-Québec also has the objective to install 2,500 DCFC by 2030, which will be funded and owned by Hydro-Québec. The Ministry of Transportation audits the advancement twice each year.
The Hydrogen and Biofuels Strategy was published on May 25 2022 (future scorecard). 
The government is developing a Charging Strategy for the province (future scorecard).</t>
  </si>
  <si>
    <t>Electric Vehicle Roadmap for New Brunswick strategy
- New Brunswick identified that critical charging infrastructue needed to be established on all major transportation corridors, particularly those connecting the province with adjacent jurisdictions, having a charger every 65km on all major corridors. The province has achieved this connection. It has not adopted any specific numerical infrastructure targets.</t>
  </si>
  <si>
    <t>Our Clean Future
- The government announced in Q3 2021 a target of 200 L2 chargers installed throughout the Yukon by March 2024, and that it will be possible to travel between all road-accessible Yukon communities by 2027.</t>
  </si>
  <si>
    <t>The government has announced that it aims to deploy enough fast chargers on the corridor from Yellowknife to the Alberta border to allow for EV drivers to safely travel from Alberta to Yellowknife. No specific numerical targets were announced.</t>
  </si>
  <si>
    <t>Infrastructure targets specific to underserved communities</t>
  </si>
  <si>
    <t>Any annouced target for the share or amount of public EV charging infrastructure to be deployed in equity-deserving* and/or Indigenous communities</t>
  </si>
  <si>
    <t>While not a target, BC's GoElectric program offers BC Indigenous communities increased rebates of 75% of the costs to purchase and install charging equipment at their homes or workplaces.</t>
  </si>
  <si>
    <t>Deployment of public &amp; workplace infrastructure (DCFC)</t>
  </si>
  <si>
    <t>&gt;=40 public EV charging ports (DCFC)/100,000 registered vehicles</t>
  </si>
  <si>
    <t>&gt;=30 public EV charging ports (DCFC)/100,000 registered vehicles</t>
  </si>
  <si>
    <t>&gt;=20 public EV charging ports (DCFC)/100,000 registered vehicles</t>
  </si>
  <si>
    <t>&gt;=10 public EV charging ports (DCFC)/100,000 registered vehicles</t>
  </si>
  <si>
    <t>&gt;=0 public EV charging ports (DCFC)/100,000 registered vehicles</t>
  </si>
  <si>
    <t>22 DCFC ports/100,000 registered vehicles</t>
  </si>
  <si>
    <t>5 DCFC ports/100,000 registered vehicles</t>
  </si>
  <si>
    <t>10 DCFC ports/100,000 registered vehicles</t>
  </si>
  <si>
    <t>11 DCFC ports/100,000 registered vehicles</t>
  </si>
  <si>
    <t>12 DCFC ports/100,000 registered vehicles</t>
  </si>
  <si>
    <t>19 DCFC ports/100,000 registered vehicles</t>
  </si>
  <si>
    <t>16 DCFC ports/100,000 registered vehicles</t>
  </si>
  <si>
    <t>14 DCFC ports/100,000 registered vehicles</t>
  </si>
  <si>
    <t>4 DCFC ports/100,000 registered vehicles</t>
  </si>
  <si>
    <t>34 DCFC ports/100,000 registered vehicles</t>
  </si>
  <si>
    <t>0 DCFC ports/100,000 registered vehicles</t>
  </si>
  <si>
    <t>Deployment of in public &amp; workplace infrastructure (L2)</t>
  </si>
  <si>
    <t>&gt;=100 public EV charging ports (L2)/100,000 registered vehicles</t>
  </si>
  <si>
    <t>&gt;=75 public EV charging ports (L2)/100,000 registered vehicles</t>
  </si>
  <si>
    <t>&gt;=50 public EV charging ports (L2)/100,000 registered vehicles</t>
  </si>
  <si>
    <t>&gt;=25 public EV charging ports (L2)/100,000 registered vehicles</t>
  </si>
  <si>
    <t>&gt;=0 public EV charging ports (L2)/100,000 registered vehicles</t>
  </si>
  <si>
    <t>69 L2 ports/100,000 registered vehicles</t>
  </si>
  <si>
    <t>5 L2 ports/100,000 registered vehicles</t>
  </si>
  <si>
    <t>10 L2 ports/100,000 registered vehicles</t>
  </si>
  <si>
    <t>19 L2 ports/100,000 registered vehicles</t>
  </si>
  <si>
    <t>47 L2 ports/100,000 registered vehicles</t>
  </si>
  <si>
    <t>95 L2 ports/100,000 registered vehicles</t>
  </si>
  <si>
    <t>27 L2 ports/100,000 registered vehicles</t>
  </si>
  <si>
    <t>68 L2 ports/100,000 registered vehicles</t>
  </si>
  <si>
    <t>28 L2 ports/100,000 registered vehicles</t>
  </si>
  <si>
    <t>23 L2 ports/100,000 registered vehicles</t>
  </si>
  <si>
    <t>34 L2 ports/100,000 registered vehicles</t>
  </si>
  <si>
    <t>0 L2 ports/100,000 registered vehicles</t>
  </si>
  <si>
    <t>GoElectric Program
- Public Charger: 50% of the cost of equipment and installation to a maximum of $80,000 per fast-charging station
- Workplace: up to $2,000 per charger to purchase &amp; install eligible L2 networked EV chargers for employee use, to a maximum of $14,000, as well as five hours of free support services from an EV Charging Advisor for workplaces
BC Hydrogen Office
- Established with $4.8B in proposed investment across 40 hydrogen projects in the province</t>
  </si>
  <si>
    <t>Electric Vehicle Charging Program
- Administered by Municipal Climate Change Action Centre
- Funding for municipalities of up to $10,000 per L2 charger and up to $150,000 per fast charger (up to 100% of costs)
- Supports new EV charging stations in public places, on-street locations, municipal property and for municipal fleet vehicles
- Maximum funding of $200,000 per municipality
Peaks to Prairies 
- The utility ATCO led the deployment of a 20-charger network that was completed in 2020, but was not funded by the province</t>
  </si>
  <si>
    <t>Electric Vehicle Infrastructure Program
- SaskPower, with partial funding from NRCan, offers funding for up to 20 DCFC projects with at least 2 ports each (covers the lesser of 75% of the project cost or $200,000)
- A priority map has been developed based on traffic volumes and infrastructure gaps; projects that serve these areas are prioritized</t>
  </si>
  <si>
    <t>The Manitoba Motor Dealer's Association has an EV charger rebate program for businesses to install public chargers. It is not provincially funded.</t>
  </si>
  <si>
    <t>Ivy Charging Network
- Ontario announced in December 2021 the installation of EV chargers on highways at ONroute stations 17 locations and stations began opening in Summer 2022
- The Province did not provide financial support for this deployment; Ivy Charging Network is a company owned by Ontario Power Generation and Hydro One</t>
  </si>
  <si>
    <t>Support for charging infrastructure on highways (Ministry of Transportation)
Support for on-street charging infrastructure (Ministry of Energy and Natural Resources)
Transportez Vert
- Funding for fast charging</t>
  </si>
  <si>
    <t>NB Power has led the deployment of public chargers in New Brunswick
-  Identified key corridor locations and targeted deployment to ensure every 65 km of highway is covered
- Ongoing study to support this goal</t>
  </si>
  <si>
    <t>EV charging infrastructure investments
- 2019-2020: $430,000 in EV charging infrastructure with additional support from the federal government
- 2021: $70,000 in funding along with Natural Resources Canada and Maritime Electric to build 50 L2 chargers through the ZEVIP program (total investment of $590,000)</t>
  </si>
  <si>
    <t>EV charging infrastructure investments
- 2018/19: provincial contribution of $120,000 to support Nova Scotia Power and NRCan partnership to install L3 &amp; L2 networks
- Jan 2022: announced provincial contribution of $500,000 to install more public EV charging stations (will be counted in future scorecard)
- Province commissionned work to strategically plan the network, including underserved areas</t>
  </si>
  <si>
    <t>EV charging infrastructure investments
- Newfoundland and Labrador Hydro installed 14 fast chargers and 14 lL2 chargers across the Trans-Canada Highway in partnership with the Provincial Government and Natural Resources Canada
- Newfoundland Power and Newfoundland and Labrador Hydro received approval to install an additional 19 fast chargers and 19 L2 chargers in late 2021, to be completed in 2022; this is utility funded in partnership with Natural Resources Canada 
- Initial focus on highway corridors</t>
  </si>
  <si>
    <t>EV charging infrastructure investments
- The Yukon government has installed 12 public fast chargers and 4 public L2 chargers 
Good Energy Program
- Offers rebates for L2 chargers installed at personal residences, commercial or multi-residential buildings and municipal or First Nation government-owned buildings</t>
  </si>
  <si>
    <t>3.2</t>
  </si>
  <si>
    <t xml:space="preserve">Purchase incentives for smart home charging </t>
  </si>
  <si>
    <t>Purchase incentives for home charging of any level that are designed to require smart charging capability</t>
  </si>
  <si>
    <t>Any other purchase incentives for home charging</t>
  </si>
  <si>
    <t>GoElectric Charger Rebate Program (delivered by BC Hydro and Fortis BC)
- L2 charger in single family homes: 50% (up to $350) 
-  L2 chargers in apartments/condos:  up to $2,000 per charger to purchase + install L2 networked EV chargers at residential parking spaces, to a maximum of $14,000 along with other EV-ready supports
- smart chargers not required</t>
  </si>
  <si>
    <t>Manitoba Home Energy Efficiency Loan (HEEL) Program
- offers financing to homeowners including for EV chargers (loan of up to $3,000; no rebate or grant available)
- no requirement for smart charging</t>
  </si>
  <si>
    <t>Rebate for Home Charging
- L2 (240V): $600
- smart chargers are on the list of eligible equipment but are not required</t>
  </si>
  <si>
    <t>Plug-In NB
- The EV purchase incentive includes an additional incentive of 50% of the cost to purchase and install a L2 charger, up to a maximum of $750 
- Requires a network capable smart charger
- Since 2021</t>
  </si>
  <si>
    <t>Universal Electric Vehicle Incentive
- A free L2 charger (up to $550) with smart-charging capability is supplied to recipients the EV incentive
- Recipient is responsible for all installation costs</t>
  </si>
  <si>
    <t>Good Energy Program
- L2: 50% of purchase and installation costs up to $750
- Connectivity or wifi enabled is an eligibility factor for the program</t>
  </si>
  <si>
    <t>Electric Vehicle Incentive Program (Arctic Energy Alliance)
- L2 charger (220 or 240V): $500
- no specific smart charging requirement</t>
  </si>
  <si>
    <t>3.3</t>
  </si>
  <si>
    <t>Funding for infrastructure for commercial fleets</t>
  </si>
  <si>
    <t>Funding for commercial fleet infrastruture where major electrical upgrade costs are eligible expenses</t>
  </si>
  <si>
    <t>Any other funding for commercial fleet infrastruture</t>
  </si>
  <si>
    <t>Commercial fleet electrification planning support</t>
  </si>
  <si>
    <t>GoElectric Fleets Program
- Funding restricted to fleets that have taken West Coast Electric Vehicles pledg
- Launched in early 2021.
- Up to 40 hours of ZEV Fleet Advisor Services
- Up to $50,000 in rebates for ZEV Fleet Assessment with telematics; Up to $5,000 in rebates for Facility Planning Assessments
- Up to $20,000 in rebates for electrical infrastructure upgrades to support fleet EV charging
- Up to $2,000 per charger for the purchase and installation of L2 charging stations
- Up to $20,000 (&lt;50kW) to $50,000 (&gt;=50kW) per charger for the purchase and installation of fast chargers
- Rebates are available to BC-registered companies, Indigenous and local governments, and public sector organizations (B.C. Ministries and Crown Corporations are not eligible) with fleet vehicles
GoElectric Commercial Vehicle Pilots (CVP) Program
- Launched Jan 2021
- Supports BC-based businesses, non-profits and eligible public entities looking to deploy commercial ZEVs, along with supporting infrastructure (L2 or above and hydrogenn refuelling infrastructure)
BC Hydro Fleet Electrification Program
- EV Ready Fleet plan rebates (up to $10,000 - $15,000 depending on fleet size; includes planning for charging infrastructure)
- Electrical Infrastructure Incentive (Up to 50% of infrastructure costs, not including charging equipment, according to approved EV Ready Fleet plan)
- EV Fleet Pilot Project Incentive (funding depends on project; includes short-term, temporary deployment of EV charging infrastructure or mobile power solutions to support demonstration projects)</t>
  </si>
  <si>
    <t>PowerON, a subsidiary of Ontario Power Generation, offers expert technical support to businesses looking to electrify their fleets. Businesses must pay for these services. PowerON can also support infrastructure investments as the business moves to that stage.</t>
  </si>
  <si>
    <t>Transportez Vert
- DCFC: 20-29.9kW: 50% of eligible expenses up to $15,000
- 50kW+ 50% of eligible expenses up to $60,000
Taxi Modernization Support Program
- 50% of eligible expenses up to $5,000 per L2 port and $80,000 per DCFC
InnovHQ
- Turnkey charging service including management of insfrastructure and a smart platform for fleet management</t>
  </si>
  <si>
    <t>Plug-In NB Charging Rebates for Business (managed by NB Power)
- Up to 50% of total eligible costs, up to a maximum of: 
- $5,000 per connector for L2 charging stations
- $15,000 per connector for fast chargers between 20-49kW
- $50,000 per connector for fast chargers 50kW+
- Announced March 2022 and funding ran out June 2022 (counted in this scorecard)</t>
  </si>
  <si>
    <t xml:space="preserve">A program was launched in summer 2022 (future scorecard). </t>
  </si>
  <si>
    <t>The Good Energy Program
- L2 chargers installed at commercial buildings: 75% of total costs (equipment, labour, electrical upgrades, construction and contracting) up to a maximum of $7,500 per installed charger
- Fleet charging would typically take place at what would be considered a commercial building for the purposes of the program</t>
  </si>
  <si>
    <t>GHG Grant Program 
- Grants for projects over $100k reducing GHG emissions in the transportation sector, including EV charging stations
- Province matches funding from federal ECCC under the Low Carbon Economy Leadership Fund; matching varies between 25% and 75% depending on the type of organization applying to the funding
- Covers electrical upgrades if required to make project possible</t>
  </si>
  <si>
    <t>3.4</t>
  </si>
  <si>
    <t>Requirements for EV ready buildings</t>
  </si>
  <si>
    <t>EV-ready building code</t>
  </si>
  <si>
    <t>Provincial building code requires 100% of parking stalls in all new construction to be EV-ready</t>
  </si>
  <si>
    <t>Provincial building code requires 100% of parking stalls in new low-rise homes to be EV-ready</t>
  </si>
  <si>
    <t>Province clarifies or enables municipalities to adopt 100% EV ready requirements in local building codes</t>
  </si>
  <si>
    <t xml:space="preserve">Province supports municipalities in exploring options </t>
  </si>
  <si>
    <t>No point reduction for targeting urban areas only where there are remote communities</t>
  </si>
  <si>
    <t>Province clarified that local governments have authority to implement EV-ready requirements. Specifically, the province clarified that EVSE requirements are “out of scope” of the Building Act. The Act, therefore, does not impede local governments’ ability to implement requirements for EV charging infrastructure.</t>
  </si>
  <si>
    <t>Amendments to Condominium act made in May 2018 make it easier for condo corporations and condo owners to install EV charging systems in condo buildings. There is no requirement for them to do so, however.</t>
  </si>
  <si>
    <t xml:space="preserve">The Building Code in effect since October 1 2019 requires the installation of EV-ready wiring for L2 charging in new single-family homes, town and row houses, and semi-detached, duplexes, triplexes and quadruplexes. </t>
  </si>
  <si>
    <t>The Territory made a policy change in the Yukon Building code effective April 1, 2021 to require a conduit between the panel and the designated parking space to be incorporated into new residential buildings in Whitehorse. This requirement is specific to the City of Whitehorse but embedded in a territorial code.</t>
  </si>
  <si>
    <r>
      <t xml:space="preserve">Funding for EV-ready building retrofits </t>
    </r>
    <r>
      <rPr>
        <b/>
        <sz val="11"/>
        <rFont val="Calibri"/>
        <family val="2"/>
      </rPr>
      <t>for multi-unit residential buildings (MURBs)</t>
    </r>
  </si>
  <si>
    <t>Provincial funding for 100% EV-ready MURB retrofits</t>
  </si>
  <si>
    <t>Provincial funding for EV-ready MURB retrofits at less than 100% EV-Readiness</t>
  </si>
  <si>
    <t>EV charger rebate program for apartments/condos (BC Hydro)
- EV Ready plan rebate: up to $3,000 for creation of EV Ready plan – strategy for a building to make at least one parking space per residential unit EV Ready
- EV Ready infrastructure rebate: up to 50% of costs to install electrical infrastructure required to implement EV Ready plan, to a maximum of $600 per parking space, and a project maximum of $120,000
- EV charger rebate: up to $1,400 per to purchase and install L2 networked EV chargers to implement a building’s EV Ready plan, to a maximum of $14,000</t>
  </si>
  <si>
    <t>Roulez vert
- 240V charger for a multi-unit residential building: the lower of 50% of eligible expenses, $5,000 per wireless or wired chager, including equipment, labour, and electrical upgrades to meet future needs
- Maximum funding of $25,000 for buildings with 20 units or more</t>
  </si>
  <si>
    <t>March 2022: announced provincial contribution of $1M to support charging stations in multi-unit residential buildings (retrofit and new build) (future scorecard)</t>
  </si>
  <si>
    <t>Good Energy Program
-  L2 chargers installed at multi-unit residential building: 75% of total costs (equipment, labour, electrical upgrades, construction and contracting) up to a maximum of $7,500 per installed charger</t>
  </si>
  <si>
    <t>3.5</t>
  </si>
  <si>
    <t>Grid optimization and utility regulation</t>
  </si>
  <si>
    <t>Regulating utilities to allow/require infrastructure deployment</t>
  </si>
  <si>
    <t>Clarification that utilities may develop or fund EV charging infrastructure using ratepayer dollars</t>
  </si>
  <si>
    <t>Approval for utilities to build or fund EV charging on a pilot project basis or to make a one-time investment</t>
  </si>
  <si>
    <t>The British Columbia Utilities Commission (BCUC) concluded there is a role for non-exempt utilities to provide EV charging services in BC.</t>
  </si>
  <si>
    <t>The Alberta Utilities Commission (AUC) recently held an inquiry on Distribution Systems and the question arose during the inquiry whether any regulatory oversight was required of EV charging stations that provide public access to charging services. Most parties were of the view that no additional regulatory oversight is required at this time. 
The Government of Alberta is working with the AUC and stakeholders to determine if any policy changes are necessary to ensure that the distribution system can transition to enable new technology (energy storage, electric vehicles, solar panels, etc.) while being cost efficient (report published Feb 2021).</t>
  </si>
  <si>
    <t>The OEB issued guidance in 2016 that set out that set out OEB staff’s view that the ownership or operation of an EV charging station, and the selling of EV charging services from that facility, do not  constitute distribution or retailing. This view is not binding on the OEB's adjudicators.
On November 15, 2021, the Minister of Energy's mandate letter to the OEB stated that "the OEB must take steps to facilitate their efficient integration into the provincial electricity system, including providing  guidance to Local Distribution Companies (LDCs) on system investments to  prepare for EV adoption." The OEB is developing a workplan to respond to the Minister's request. It is possible that the 2016 guidance may be updated as a result of this work.</t>
  </si>
  <si>
    <t>Bill 184 authorizes Hydro-Quebec to fund the installation of fast charging stations using revenue generated by the increase in electricity sales resulting from home charging. HQ's plan to install 2,500 ports over 10 years has been approved.</t>
  </si>
  <si>
    <t>NB Power, is allowed to build EV charging using ratepayer funds, if they can make the business case</t>
  </si>
  <si>
    <t>The Island Regulatory Appeals Commission (IRAC) approved the utility building EV infrastructure on a pilot project basis, with NRCan providing up to $10,000 per charger through ZEVIP (See 3.3).</t>
  </si>
  <si>
    <t xml:space="preserve">The Board of Commissionners of Public Utilities provided limited approval for the utilities to invest in EV charging infrastructure in its 2021 capital budget, and develop a make-ready program to encourage third parties to deploy infrastructure.
In 2020, the utilities regulator issued Order No. P.U. 27(2020) determining that rates, charges, tolls related to public EV charging services do not require Board approval or regulation. Among other things, the order allows flexibility in how cost recovery models are approached, potentially making the environment more conducive for future private sector involvement in offering EV charging services.
</t>
  </si>
  <si>
    <t>EV-supportive electricity rates</t>
  </si>
  <si>
    <t>Adoption of EV-supportive charging rates, including demand charge reform and time-of-use rates for L2 charging, in an area covering all or most of the jurisdiction's population</t>
  </si>
  <si>
    <t>Adoption of EV-supportive charging rates but not including demand charge reform, on a permanent or pilot basis</t>
  </si>
  <si>
    <t xml:space="preserve">FortisBC and BC Hydro have special rates for DC fast charging. </t>
  </si>
  <si>
    <t>In early 2022, Ontario announced it would explore the potential of ultra-low overnight charging rates (future scorecard).</t>
  </si>
  <si>
    <t>Hydro-Quebec created a pilot rate for fast charging available to all owners of fast chargers installed on a dedicated meter.</t>
  </si>
  <si>
    <t>Grid optimization pilots/programs</t>
  </si>
  <si>
    <t>Utilities offer pilots or programs to explore managed charging, V2G, etc.</t>
  </si>
  <si>
    <t>BC Hydro has been conducting smart charging trials.</t>
  </si>
  <si>
    <t>Charge Up
- Run by Enmax, a utility in Calgary
- Phase 1: explored when drivers charge EVs, and for how long
- Phase 2: (launched in 2021) exploring what factors influence charging behaviour</t>
  </si>
  <si>
    <t>SmartCharge Saskatchewan
- Offered by SaskPower
- Pilot program that collects data on driving and charging behaviours to determine the grid impacts of Evs</t>
  </si>
  <si>
    <t>Grid Innovation Fund (GIF) (Independent Electricity System Operator's (IESO))
- Funds projects that either enable customers to better manage their energy consumption or that reduce the costs associated with maintaining reliable operation of the province’s grid
- Supports projects that validate the performance and business case of  new technologies, practices, and services as well as projects that identify and mitigate market barriers, or otherwise accelerate the adoption of competitive cost-effective energy solutions
Innovation Sandbox Program (Ontario Energy Board (OEB))
- Program supports the testing of energy-related projects that demonstrate potential benefits to customers and the electricity grid
- Includes access to OEB staff to discuss innovative ideas, customized regulatory guidance, and the ability to request and receive temporary relief from a regulatory requirements
- At least one local distribution company who has used this program to seek regulatory clarity on EV investments
In fall of 2021, the IESO and OEB issued a joint targeted call for submissions that supported research and demonstration projects that had the potential to provide value to consumers and the grid. This call will support several EV-related projects.
Many of Ontario's approximately 60 local distribution companies are conducting independent work on EVs, including Alectra, which has launched several EV related initiatives.</t>
  </si>
  <si>
    <t>InnovHQ 
- Provides charging solutions for fleets through its smart platform for managing charging
Hilo
- Pilot project of Hydro-Quebec that tests smart charging</t>
  </si>
  <si>
    <t>Smart Grid Atlantic is a four-year federally funded research and demonstration program to determine how energy technologies of the future can provide customer, community and provincial benefits. It was launched 2019. However, it is not EV-specific.</t>
  </si>
  <si>
    <t>EV Smart Charging Program (Nova Scotia Power Inc.) 
- Invites homeowners to install smart charging to gather data on V2G potential. Results are expected in 2022.</t>
  </si>
  <si>
    <t>4-Strategy, Regulation and Education</t>
  </si>
  <si>
    <t>4.1</t>
  </si>
  <si>
    <t>Light-duty ZEV mandate</t>
  </si>
  <si>
    <t>Legislated mandate of 100% LDV sales by 2035</t>
  </si>
  <si>
    <t>Other legislated mandate</t>
  </si>
  <si>
    <t>Non-legislated target of 100% LDV sales by 2035</t>
  </si>
  <si>
    <t>Any other target or signal</t>
  </si>
  <si>
    <t>+1 for legislated interim targets</t>
  </si>
  <si>
    <t>Zero-Emission Vehicles Act &amp; ZEV Regulation (legislated)
- ZEVs are 10% of LDV sales by 2025, 30% by 2030, and 100% by 2040 (+1 for legislated interim targets)
- First jurisdiction in the world to legislate a 100% ZEV sales target
- ZEV Act passed in 2019 and ZEV Regulation in 2020
- Formal review of ZEV Act &amp; Regulation underway re: changes aligned with CleanBC Roadmap to 2030
CleanBC Roadmap to 2030 (non-legislated)
- Committed BC to accelerate light-duty ZEV sales targets to 26% by 2026, 90% by 2030, and 100% by 2035</t>
  </si>
  <si>
    <t>ZEV Act (legislated)
- 16% by 2025 with interim targets
- update planned
2030 Plan for a Green Economy (non-legislated)
- 100% light-duty ZEV sales by 2035
- Sale of gas-powered LDVs prohibited by 2035
- electrification of 40% of taxis by 2030</t>
  </si>
  <si>
    <t>Transitioning to a Low-Carbon Economy: New Brunswick’s Climate Change Action Plan (non-legislated)
- Target of 20,000 EVs on the road by 2030</t>
  </si>
  <si>
    <t>Net Zero Framework for 2040 (non-legislated)
- Includes a priority action of establishing a ZEV mandate of 100% light-duty ZEV sales by 2035, and states plan to develop interim 2025 and 2030 targets
-  Projected outcome is that &gt;60% of PEI's registered vehicles will be ZEV by 2040</t>
  </si>
  <si>
    <t>Environment Goals and Climate Change Reduction Act (EGCCRA)
- Commits the Province to develop and implement a ZEV mandate that ensures, at a minimum, that 30% of new vehicle sales of all light duty and personal vehicles in the Province will be ZEV by 2030
- Adopted in 2021</t>
  </si>
  <si>
    <t>Our Clean Future: A Yukon strategy for climate change, energy and a green economy (non-legislated)
- ZEV targets of 10% of LDV sales by 2025 and 30% by 2030</t>
  </si>
  <si>
    <t>4.2</t>
  </si>
  <si>
    <t>Medium- and heavy-duty ZEV mandate</t>
  </si>
  <si>
    <t>Legislated mandate of 100% MHDV sales by 2045 with interim targets</t>
  </si>
  <si>
    <t>Non-legislated target of 100% sales by 2045</t>
  </si>
  <si>
    <t>CleanBC Roadmap to 2030 (non-legislated)
- Signals the intention to create MHD ZEV sales target in alignment with California (which is that all operations of MHDV shall be 100% zero emission by 2045 where feasible)
- Planning to announce mandate by 2023</t>
  </si>
  <si>
    <t>2030 Plan for a Green Economy (non-legislated)
- Announced the intention to define a standard for heavy-duty vehicles, adoption of which would help Québec achieve its goal to electrify 55% of city buses and 65% of school buses by 2030</t>
  </si>
  <si>
    <t>Net Zero Framework for 2040 (non-legislated)
- Sets the target that 40% or more of registered MHDV will be ZEV by 2040</t>
  </si>
  <si>
    <t>4.3</t>
  </si>
  <si>
    <t>Sectoral GHG reduction targets</t>
  </si>
  <si>
    <t>Transportation sector</t>
  </si>
  <si>
    <t>Transportation sector GHG reduction targets adopted in a plan or legislation</t>
  </si>
  <si>
    <t>Climate Change Accountability Act:
- 27 - 32% reductions by 2030 relative to a 2007 baseline</t>
  </si>
  <si>
    <t>Sustainable Mobility Policy – ​​2030: Transporting Quebec towards modernity:
- 37.5% reductions by 2030 relative to a 1990 baseline, a Province-wide target that includes transportation</t>
  </si>
  <si>
    <t>Net Zero Framework for 2040:
- Establishes transportation-specific targets of 25-30% reduction by 2030 and 55-65% reduction by 2040 relative to a 2015 baseline</t>
  </si>
  <si>
    <t>Our Clean Future: A Yukon strategy for climate change, energy and a green economy:
- Target to reduce total GHG emissions from combination of sectors (transportation, heating, electricity generation, other commercial and
industrial activities, waste and other
areas) by 30% relative to 2010; not sectorally specific</t>
  </si>
  <si>
    <t>2030 Energy Strategy:
- Sets the objective to reduce GHG emissions from transportation by 10% per capita</t>
  </si>
  <si>
    <t>Electricity sector</t>
  </si>
  <si>
    <t>Jurisdiction has a low carbon-intensity grid (&lt;=25 g CO2e/kWh electricity generated, per Canada's National Inventory Report 2022), or has adopted electricity sector GHG reduction targets in a plan or legislation, or has committed to coal phase-out in a plan or legislation, or is conducting pilots/studies for a greener grid</t>
  </si>
  <si>
    <t>7.3 g CO2e/kWh electricity generated</t>
  </si>
  <si>
    <t>590 g CO2e/kWh electricity generated</t>
  </si>
  <si>
    <t>580 g CO2e/kWh electricity generated</t>
  </si>
  <si>
    <t>1.1 g CO2e/kWh electricity generated</t>
  </si>
  <si>
    <t>25 g CO2e/kWh electricity generated</t>
  </si>
  <si>
    <t>1.5 g CO2e/kWh electricity generated</t>
  </si>
  <si>
    <t>290 g CO2e/kWh electricity generated</t>
  </si>
  <si>
    <t>0 g CO2e/kWh electricity generated</t>
  </si>
  <si>
    <t>670 g CO2e/kWh electricity generated</t>
  </si>
  <si>
    <t>24 g CO2e/kWh electricity generated</t>
  </si>
  <si>
    <t>100 g CO2e/kWh electricity generated</t>
  </si>
  <si>
    <t>180 g CO2e/kWh electricity generated</t>
  </si>
  <si>
    <t>770 g CO2e/kWh electricity generated</t>
  </si>
  <si>
    <t>Low carbon-intensity grid (&lt;=25 g CO2e/kWh electricity generated)</t>
  </si>
  <si>
    <t>The province has committed to phasing out emissions from coal power generation by 2030.
Renewable Electricity Act
- Includes a legislated target of 30% renewable electricity by 2030
- Interim targets were established by Ministerial Order in 2019: 15% by 2022, 20% by 2025, and 26% by 2028</t>
  </si>
  <si>
    <t>SaskPower to phase-out all conventional coal-fired power generation and achieve 50% reduction in GHG emissions from 2005 levels by 2030</t>
  </si>
  <si>
    <t>Coal phase-out by 2030.
2011 Energy Policy:
- Set non-mandated target of meeting 75% of electricity demand with renewable or emissions-free sources by 2020
- Has exceeded this target
Electricity Act: 
- NB Power required to have at least 40% of in-province electricity come from renewables. 
- In the 2021-2022 FY achieved 42% renewable electricity</t>
  </si>
  <si>
    <t>Greenhouse Gas Emissions Regulations
- Caps on electricity sector emissions to 2030
- Require the electricity sector to reduce its GHG emissions by 25% by 2020 and 55% by 2030 
Environmental Goals and Climate Change Reduction Act
- Commitment to 80% renewable energy by 2030
- Phase-out coal-fired electricity generation by 2030</t>
  </si>
  <si>
    <t>2030 Energy Strategy: A Path to More Affordable, Secure and Sustainable Energy in the Northwest Territories
- Sets the objective to reduce GHG emissions from electricity generation in diesel-powered communities by an average of 25%</t>
  </si>
  <si>
    <t>The Kugluktuk Hybrid Solar/Diesel Project plan calls for the replacement of a diesel power plant with a 2.6 MW solar-diesel hybrid system, including 500 KW solar energy and battery storage system.</t>
  </si>
  <si>
    <t>4.4</t>
  </si>
  <si>
    <t>Other price signals and incentives</t>
  </si>
  <si>
    <t>Low carbon fuel standard</t>
  </si>
  <si>
    <t>Jurisdiction has a clean fuel standard/low-carbon fuel standard in place that financially benefits EV charging/hydrogen refuelling. Renewable fuel standards not counted.</t>
  </si>
  <si>
    <t>GHG Reduction (Renewable &amp; Low Carbon Fuel Requirements) Act and Renewable &amp; Low Carbon Fuel Requirements Regulation:
- Known collectively as BC’s low carbon fuel standard (BC-LCFS), were introduced to reduce carbon intensity of fuels
- Site hosts, including fleets charging network providers and utilities, can generate credits under Part 3 of the LCFS</t>
  </si>
  <si>
    <t>Renewable Fuels Standard:
- Requires a minimum annual average of 5% renewable gas and 2% renewable diesel
- To meet the RFS, renewable fuels must demonstrate at least 25% fewer GHG emissions than equivalent fuel</t>
  </si>
  <si>
    <t>The government announced a proposed regulation in 2021 (regulation on the integration of low carbon content in petrol and diesel fuel), but the plan is expected to start in 2023.</t>
  </si>
  <si>
    <t>Carbon tax</t>
  </si>
  <si>
    <t>Jurisdiction has a price on carbon considered equivalent to the federal backstop (carbon tax, output-based pricing system, fuel charge, etc.)</t>
  </si>
  <si>
    <t>Provincial carbon tax</t>
  </si>
  <si>
    <t xml:space="preserve"> Federal fuel charge, Provincial OBPS</t>
  </si>
  <si>
    <t xml:space="preserve"> Federal fuel charge, Provincial &amp; Federal OBPS (depending on sector)</t>
  </si>
  <si>
    <t>Federal backstop</t>
  </si>
  <si>
    <t xml:space="preserve"> Federal fuel charge, Provincial OBPS as of Jan 1 2022</t>
  </si>
  <si>
    <t>Regional cap and trade system (shared market through WCI)</t>
  </si>
  <si>
    <t>Provincial fuel charge, Provincial OBPS as of Jan 1 2021</t>
  </si>
  <si>
    <t>Provincial fuel charge, Federal OBPS</t>
  </si>
  <si>
    <t>Provincial cap and trade system (individual market through WCI)</t>
  </si>
  <si>
    <t>Provincial carbon tax, Provincial OBPS</t>
  </si>
  <si>
    <t>Territorial carbon tax</t>
  </si>
  <si>
    <t>Non-financial incentives</t>
  </si>
  <si>
    <t>Preferential access or rates on provincial transport infrastructure (e.g. ferries, high-occupancy vehicle lanes, etc.) or other non-financial incentives</t>
  </si>
  <si>
    <t>Electric Vehicles in HOV Lanes on B.C. Highways:
- Decal provides access to HOVs for qualifying BC-registered low-emission vehicles (BEV, PHEV, FCEV) on select highways in the Lower Mainland and Kelowna</t>
  </si>
  <si>
    <t>HOV and HOT Lanes:
- Vehicles with an Ontario green license plate can access HOV and HOT lanes on provincial highways with any number of vehicle occupants and, where relevant, free of charge
- BEV, PHEV, and FCEV - and used BEV &amp; PHEV model year 2010 or later - are all eligible for Ontario green license plates</t>
  </si>
  <si>
    <t>Access to priority lanes for multi-passenger vehicles, exemption from tolls (e.g., Highway 30 bridge), and reduced cost of certain ferries</t>
  </si>
  <si>
    <t>4.5</t>
  </si>
  <si>
    <t>Public education</t>
  </si>
  <si>
    <t>Public outreach and information</t>
  </si>
  <si>
    <t>Funded education programs that include at least 2  of the following tactics: in-person outreach, test drives, training community leaders</t>
  </si>
  <si>
    <t>Funded education programs that include at least 1 of the following tactics: in-person outreach, test drives, community-specific outreach, training community leaders</t>
  </si>
  <si>
    <t>Funded education programs specific to municipalities or other institutional actors and/or technical guidance</t>
  </si>
  <si>
    <t>Educational website</t>
  </si>
  <si>
    <t>Emotive:
- Stories, documents, and events in various languages - including holding electric test drives and demonstrations and educational presentations
-  Provide resources inlcuding links to procurement/analysis tools and a list of EV dealerships
- Includes the Emotive Community Incentive Outreach Program, Campaigns Network and EV Ambassadors program</t>
  </si>
  <si>
    <t>Municipal Climate Change Action Centre:
- Developed several tools to support education and capacity building around EVs and EV charging, iuncluding the EV Savings Calculator, EV Knowledge Guide, and EV Charging Install and Operations Guide</t>
  </si>
  <si>
    <t>SaskPower offers online educational materials, including videos, on EVs.</t>
  </si>
  <si>
    <t>Plug'N'Drive:
- Non-profit that conducts public education, but does not receive provincial funding</t>
  </si>
  <si>
    <t>Support for the Promotion of Transportation Electrification Program 
- Accelerated EV uptake by financing projects, activities or events that aimed to educate the public on the advantages of EVs and promote their use by the public and businesses
- Financial aid of up to $250,000 per project was available
- The program ended on March 31 2021, all education funding is now concentrated on Roulons électrique
Roulons électrique ("Drive electric"): 
- Public education and resources online and through events
- Provides test drives of EVs</t>
  </si>
  <si>
    <t>Plug-In NB Vehicle Rebate program:
- NB Power initiative that includes displays at community events, online resources, and outreach to car dealers (e.g., hosting webinars and developing marketing materials for their use)
- Other marketing and communications activities have included billboard, radio, TV, YouTube and Google ads
Plug’N’Drive:
- Partnership with NB Power to offer a test drive tour across the  province over summer 2022 (i.e., not included in this scorecard)
NB Lung Association:
- Runs education and awareness campaigns delivered through social and traditional media
- Manages annual public opinion surveys to evaluate consumer perceptions and barriers to EV adoption and inform following year's education campaign</t>
  </si>
  <si>
    <t>All EV PEI:
- Provincial funding provided in February 2021 to provide an education, outreach and experiential program (website and some outreach) to residents and businesses on the climate and ownership benefits of EVs
- Includes webinars, educational videos, and info on rebates</t>
  </si>
  <si>
    <t>EV Assist:
- Provincially funded educational website with resources, ability to connect with EV owners, and operational savings calculator
Next Ride:
- Test drive program, surveys, and outreach at events across the province</t>
  </si>
  <si>
    <t>takeCHARGE:
- Offered by Newfoundland Power and NL Hydro to bring energy efficiency awareness and rebate programs to Newfoundlanders
- Includes information about EVs, choosing an EV, charging, fuel savings, etc. 
Drive Electric NL
- Funded by the federal and provincial governments to conduct education and outreach on EVs, including a drop-in education centre and test drives.</t>
  </si>
  <si>
    <t>Government of Yukon and Yukon Transportation Museum's "EV Discovery Day":
- Panel presentations, a trade show featuring local dealers, and an educational exhibit at the Museum
- Local EV owners showcase vehicles and answer questions
- Marketing and social media promotion</t>
  </si>
  <si>
    <t>Arctic Energy Alliance:
- Conducts outreach and events
- Covid restrictions canceled the event planned for 2021, which would have included test drives; two rescheduled events held in in April and July 2022</t>
  </si>
  <si>
    <t>Targeted education for underserved communities</t>
  </si>
  <si>
    <t>Any targeted outreach/education, including in different languages where appropriate</t>
  </si>
  <si>
    <t>Emotive:
- Offers some resources in other languages including French, Punjabi, Simplified Chinese and Traditional Chinese
CleanBC GoElectric Fleets:
- Offers increased funding for Indigenous communities, but not an education campaign targeting equity-seeking groups</t>
  </si>
  <si>
    <t>Next Ride:
- Focusing on developing information for Acadians (French documentation), hiring an African Nova Scotian outreach staff to identify barriers to EV adoption, and provide test drive opportunities for African Nova Scotian communities</t>
  </si>
  <si>
    <t>Business education</t>
  </si>
  <si>
    <t>Funded business education including technical guidance and in-person outreach</t>
  </si>
  <si>
    <t>Other funded business education</t>
  </si>
  <si>
    <t>West Coast Electric Fleets:
- Toolkit for public and private fleet managers to allow them to assess current fleet composition and use to identify opportunities for ZEVs, calculate and compare costs of incorporating ZEVs into fleets, access information about incentives and policies, and access implementation resources
- Includes tools, case studies, and webinars for fleets</t>
  </si>
  <si>
    <t>Transportez Vert:
- Help companies, municipalities, and public organizations reduce fuel use and GHGs from their fleets
- Includes training on fleet electrification for fleet managers and support for DCFC installations
Institut du véhicule innovant:
- Offers advice, expertise, funding, and technological innovation related to fleet electrification</t>
  </si>
  <si>
    <t>Next Ride:
- Offer in-house expertise on how to convert fleets, develop business cases, and select and install charging infrastructure
- The Next Ride team is available for general technical consultation by interested fleet managers to support the transition
- Clean Foundation staff can also be hired to develop fleet conversion studies or other support on a case-by-case basis</t>
  </si>
  <si>
    <t>5-Industry &amp; Workforce Development</t>
  </si>
  <si>
    <t>5.1</t>
  </si>
  <si>
    <t>Workforce development &amp; training</t>
  </si>
  <si>
    <t>Comprehensive, funded training and certification programs for a range of workforce segments such as tradespeople, auto repair staff, automotive retailers, and first responders</t>
  </si>
  <si>
    <t>Funded training programs specific to ZEVs for at least one workforce segment</t>
  </si>
  <si>
    <t>Other training initiatives</t>
  </si>
  <si>
    <t>+1 for fast-tracking ZEV technician training
-1 if actions are not specific to ZEV (but broader economies)</t>
  </si>
  <si>
    <t>GoElectric Training program
- Supports Red Seal Electricians in B.C. to complete the Electric Vehicle Infrastructure Training Program (EVITP) delivered by the Electrical Joint Training Committee (EJTC)
- This program provides training and certification for electricians installing EV charging infrastructure
Electric Vehicle Maintenance Training program
- GoElectric funding also supported the expansion of this program which is available to Red Seal Automotive Service Technicians at 4 different schools in B.C. The program is now being offered at the BC Institute of Technology (BCIT), Camosun College, Okanagan College and the College of New Caledonia
EVfriendly (Automotive Retailers Association of British Columbia (ARA))
- An industry-led certification, sponsored by the GoElectric program, designed to cultivate a higher degree of confidence in ZEV ownership
- The program helps ensure that only trained and qualified industry professionals are selling, servicing, repairing, and recycling ZEVs, in a responsible and safe manner</t>
  </si>
  <si>
    <t>Phase 2 of Driving Prosperity 
- Commitment to investing in autoworkers
- Includes FIRST Robotics' Tech Challenge program to promote career pathways by providing students with hands-on and team-based learning opportunities to develop STEM skills and readiness to prepare them for the jobs of the future in the transformed auto sector, including EV technology development and manufacturing
TalentEdge Fellowship Program (TFP)
- Provides support for current college and university students recent graduates and Master’s graduates, to work on industry-driven research and development projects related to automotive and smart mobility technology such as Connected and Autonomous Vehicle (C/AV) technologies, Electric Vehicles (EV), battery technologies, metallurgical (metal &amp; mining) technologies, and other related areas
- Through the Ontario Vehicle Innovation Network, provides support PhD graduates and post-doctoral fellows to work on research and development projects in the above mentioned areas</t>
  </si>
  <si>
    <t>EV Competency Program
- Continuing training to adapt the skills of workers in the vehicle service industry for EVs
Continued Education in EV Technology Program
- augmenting the training at the Cégep of St-Jérôme in EV technologies
Automotive School 
- 8 trainings available for mechanics who want to become familiar with electrified transport</t>
  </si>
  <si>
    <t>Province donated 2 L2 chargers to Holland College Automotive Technology Program.</t>
  </si>
  <si>
    <t>Funded electrician training programs for EV charger installation via Nova Scotia Community College and Clean Foundation.</t>
  </si>
  <si>
    <t>The Province announced funding in the amount of $974,000 to develop a course at the College of the North Atlantic on EV maintenance. The training focuses on 3 areas: training journeypersons in EV maintenance, training electricians on how to install and maintainEV charging stations on residential and commercial properties, and a component for first responders to learn how to react in situations with EVs.</t>
  </si>
  <si>
    <t>5.2</t>
  </si>
  <si>
    <t>EV battery reuse &amp; recycling</t>
  </si>
  <si>
    <t>Extended producer responsibility for EV batteries and chargers established by law, along with investments and incentives for local economic activity to support battery reuse &amp; recycling</t>
  </si>
  <si>
    <t>Investments in local economic activity to support battery reuse &amp; recycling</t>
  </si>
  <si>
    <t>CleanBC GoElectric Advanced Research and Commercialization (ARC) Program
- provides up to 1/3 project funding to develop the BC-based industry, including battery reuse and recycling
Extended Producer Responsibility program:
- Have announced plans to include EV batteries and chargers in the program
- B.C. government has started to develop EV battery recycling programs, which would become operational in 2026</t>
  </si>
  <si>
    <t>The government provided funding to Lithion to support the construction of a battery recycling facility in Quebec. This funding was announced on April 1, 2022 and will therefore be included in the next scorecard.
The government is also considering imposing extended producer responsibility, to impose minimum recycling and recovery rates for batteries - but this has not yet been implemented.</t>
  </si>
  <si>
    <t xml:space="preserve">The province works with Dalhousie University to support research initiatives at the Renewable Energy Storage Laboratory (RESL), which is testing grid-scale storage options for used EV batteries. </t>
  </si>
  <si>
    <t>5.3</t>
  </si>
  <si>
    <t>Other economic development action</t>
  </si>
  <si>
    <t>More than one additional investment</t>
  </si>
  <si>
    <t>One additional investment</t>
  </si>
  <si>
    <t>Established the BC Hydrogen Office and proposed $4.8B in investment across 40 hydrogen projects within the province.
CleanBC GoElectric Advanced Research and Commercialization (ARC) Program described above.</t>
  </si>
  <si>
    <t xml:space="preserve">Alberta Innovates awarded $1.8M to E3 Metals to fund a pilot plant to scale up and commercialize a direct lithium extraction (DLE) technology. </t>
  </si>
  <si>
    <t>Significant provincial investments in new manufacturing plants.
The most recent competition of the Ontario Research Fund, Research Excellence (ORF-RE), is prioritizing applications that support Ontario’s Critical Minerals Strategy and Ontario’s Vehicle Innovation Network, giving priority to projects related to the automotive and mobility sector with a focus on connected, autonomous, electric vehicle (including battery and powertrain technology) and industrial/mining technologies with a focus on the full value-chain.</t>
  </si>
  <si>
    <t>Stratégie québécoise de développement de la filière batterie:
- Strategy to invest in and develop the battery sector, including mineral mining, commercial electric vehicle manufacturing, and the integration of Quebec into a North American battery recycling supply chain
Propulsion Quebec
- Provincial funding to an ecnomic cluster in Electric and Smart Transportation</t>
  </si>
  <si>
    <t>Through its Crown Corporation NSBI, the province is supporting Nova Scotia's battery technology ecosystem, including through the NSBI Payroll Rebate.</t>
  </si>
  <si>
    <t xml:space="preserve">Renewable Energy Plan:
- Initiatives to promote the adoption of electric vehicles through industry support
- As these actions are implemented, points may be allocated in future scorecards.
</t>
  </si>
  <si>
    <t>6</t>
  </si>
  <si>
    <t>6-Government Leadership</t>
  </si>
  <si>
    <t>6.1</t>
  </si>
  <si>
    <t>Government procurement</t>
  </si>
  <si>
    <t>Targets for zero-emission government fleets</t>
  </si>
  <si>
    <t>Target of 100% LDV by 2030</t>
  </si>
  <si>
    <t>Target of 100% LDV by 2035</t>
  </si>
  <si>
    <t>Any other government fleet procurement target</t>
  </si>
  <si>
    <t>Roadmap to 2030
- Making zero-emission vehicles the default option for B.C. public sector fleets, with ZEVs accounting for 100% of light-duty vehicle acquisitions by 2027</t>
  </si>
  <si>
    <t>Government fleet electrification targets 
- 100% of cars, minivans, and SUVs by 2030
- 25% of pickup trucks by 2030
- 100% of heavy vehicles by 2040, where possible</t>
  </si>
  <si>
    <t>Climate Change Action Plan
- Commits to carbon-neutral in operations, facilities and vehicles by 2030
- Action 22 - prepare a green transportation policy that will include measures to develop a government electric vehicle program relating to fleet vehicles and recharging infrastructure</t>
  </si>
  <si>
    <t xml:space="preserve">Net Zero Framework
- 100% LDV in government fleet by 2035
- 100% of the government-owned fleet (light-, medium-, and heavy-duty) by 2040
</t>
  </si>
  <si>
    <t>Commitment to at least 50% of new LDV purchases in the government fleet between 2020 to 2030.</t>
  </si>
  <si>
    <t>Investment in infrastructure on government sites</t>
  </si>
  <si>
    <t>Government installs ZEV charging/refuelling infrastructure at government sites, including for public use</t>
  </si>
  <si>
    <t>Efforts to encourageZEV charging/refuelling at government sites</t>
  </si>
  <si>
    <t xml:space="preserve">Ministry of Transportation and Infrastructure has installed DCFC and L2 chargers at 24 sites in BC on government-owned highways, rest areas, and rights of way. 
Government has also installed 47 charging stations at provincial government offices, for both fleets and workers.
</t>
  </si>
  <si>
    <t xml:space="preserve">For Alberta Infrastructure facilities (government and public buildings), all new buildings (or full building, full scope retrofits) must have a minimum LEED v4 BD+C Silver certification, including mandatory credits identified by the Government of Alberta. There are LEED credits associated with EV-ready construction. However, these are not included in the mandatory credits outlined by the province and the certification could be achived without the building being EV-ready. </t>
  </si>
  <si>
    <t>The Quebec Infrastructure Corporation is currently working on an action plan to install chargers in government buildings in line with the charging strategy that is under development; this work is in addition to several charging stations that are already in place on government sites.</t>
  </si>
  <si>
    <t xml:space="preserve">The Province funded NB health authorities to develop a plan for charging infrastructure at hospitals and clinics in 21-22 through its Climate Change Fund. The Province also funded the Department of Transportation and Infrastructure to conduct a charging infrastructure pilot at a government office building where 5 charging stations will be installed through our Climate Change Fund, 2 chargers are currently installed. </t>
  </si>
  <si>
    <t>6.2</t>
  </si>
  <si>
    <t>Government &amp; parliamentarian education</t>
  </si>
  <si>
    <t>Established program or initiative to educate government staff &amp; parliamentarians</t>
  </si>
  <si>
    <t>Carbon Neutral Government 
- Engagement and outreach with fleets in the provincial government and outside core government (schools, universities, colleges, hospitals)
EV Days
- Annual events held at the legislature for elected officials</t>
  </si>
  <si>
    <t>In November 2021,  the province established a Transportation Electrification Council to seek advice from industry leaders and community partners on ways to enable EV uptake</t>
  </si>
  <si>
    <t>EECA Devleoped an EV Swing Vehicle Program allowing gov't staff to use a ZEV to travel to work related functions. This program is designed to educate staff and get them familiar with ZEVs
Also internal energy efficiency courses</t>
  </si>
  <si>
    <t>Next Ride conducted EV test drives and info sessions with Deputy Ministers and Ministers in 2020, 2021 and 2022.</t>
  </si>
  <si>
    <t>6.3</t>
  </si>
  <si>
    <r>
      <t>Support to municipalities</t>
    </r>
    <r>
      <rPr>
        <b/>
        <sz val="11"/>
        <rFont val="Calibri"/>
        <family val="2"/>
      </rPr>
      <t xml:space="preserve"> &amp; work with Indigenous nations</t>
    </r>
  </si>
  <si>
    <t>Province is providing dedicated funding to municipalities and First Nations for at least 2 of: public education, fleet electrification, ZEV infrastructure</t>
  </si>
  <si>
    <t>Other financial or in-kind support to municipalities and First Nations</t>
  </si>
  <si>
    <t>Community Outreach Incentive Program (COIP)
- Community groups and local governments can receive funding to educate and encourage people to switch to EVs
GoElectric Public Charger program
- Indigenous applicants can receive up to 90% of project costs to a maximum of $130,000 per fast-charging station, while all other applicants can receive up to 50% of project costs, to a maximum of $80,000 per station</t>
  </si>
  <si>
    <t>Electric Vehicles for Municipalities Program &amp; Electric Vehicle Charging Program
- The provincial government is the sole funder of the Electric Vehicles for Municipalities program and funds 50% of the Electric Vehicle Charging Program</t>
  </si>
  <si>
    <t>Conservation and Climate Fund
- Grants available to municipalities, Northern Affairs &amp; Indigenous Communities
- EV projects are eligible
- grants for EV projects awarded in 2021-22
- maximum grant per applicant per year is $150,000</t>
  </si>
  <si>
    <t>Transportez Vert
- Funding for chargers and education programs 
Hydro Quebec Electric Circuit
- Public charging incentives
Regional and Rural Fund Stream 1
- Support for regional development with funding for many types of projects, including transportation electrification</t>
  </si>
  <si>
    <t>Municipalities have access to the EV incentive program.</t>
  </si>
  <si>
    <t>Municipalities have access to the Universal Electric Vehicle Incentive.</t>
  </si>
  <si>
    <t>Low Carbon Communities Connect2 Program and EV Boost Program
- Funding for municipalities and First Nations Bands for fleet electrification
Province working with select municipalities on EV-ready building requirements (future scorecard).</t>
  </si>
  <si>
    <t>Announced funding for 2022-2023 (future scorecard).</t>
  </si>
  <si>
    <t>Good Energy Program purchase incentives and charging rebates are available to municipalities and hamlets.</t>
  </si>
  <si>
    <t>Total</t>
  </si>
  <si>
    <t>Action Area No.</t>
  </si>
  <si>
    <t>Points Available</t>
  </si>
  <si>
    <t>Light-duty ZEV adoption</t>
  </si>
  <si>
    <t>Medium-duty, heavy-duty and off-road ZEV adoption</t>
  </si>
  <si>
    <t>Infrastructure Deployment</t>
  </si>
  <si>
    <t>Strategy, Regulation and Education</t>
  </si>
  <si>
    <t>Industry &amp; Workforce Development</t>
  </si>
  <si>
    <t>Government Leadership</t>
  </si>
  <si>
    <t>Paramètres</t>
  </si>
  <si>
    <t>Paramètre</t>
  </si>
  <si>
    <t>Pondération</t>
  </si>
  <si>
    <t>Mesures</t>
  </si>
  <si>
    <t>Mesures et classements</t>
  </si>
  <si>
    <t>Champ d’action</t>
  </si>
  <si>
    <t>Paramètre secondaire</t>
  </si>
  <si>
    <t>Pondération 
(Catégorie)</t>
  </si>
  <si>
    <t>Pondération 
(Paramètre)</t>
  </si>
  <si>
    <t>Pondération 
(Paramètre secondaire)</t>
  </si>
  <si>
    <t>Ajustments</t>
  </si>
  <si>
    <t>Mesures des services publics</t>
  </si>
  <si>
    <t>Soutien aux municipalités</t>
  </si>
  <si>
    <t>Equité</t>
  </si>
  <si>
    <t>CB</t>
  </si>
  <si>
    <t>ÎPÉ</t>
  </si>
  <si>
    <t>NÉ</t>
  </si>
  <si>
    <t>TNL</t>
  </si>
  <si>
    <t>YN</t>
  </si>
  <si>
    <t>TNO</t>
  </si>
  <si>
    <t>Moyenne</t>
  </si>
  <si>
    <t>Moyenne %</t>
  </si>
  <si>
    <t>1-Adoption VZE léger</t>
  </si>
  <si>
    <t>Mesures incitatives pour VZE &amp; mesures dissuasives pour véhicules à MCI</t>
  </si>
  <si>
    <t>Incitatifs à l’achat pour VZE légers neufs</t>
  </si>
  <si>
    <t>&gt;=5 000 $ pour VEB</t>
  </si>
  <si>
    <t>&gt;=2,500 $ pour VEB</t>
  </si>
  <si>
    <t>Toute autre incitatif à l'achat</t>
  </si>
  <si>
    <t xml:space="preserve">+1 pour programme en place depuis &gt;1 an
-1 si le programme n'est pas appliqué au point de vente (PDV)
</t>
  </si>
  <si>
    <t>Programme de rabais CleanBC Go Electric
- BEV/VPC/VHR grande autonomie: 3 000$
- VHR à faible autonomie : 1 500 $
- Depuis novembre 2011 (+1 pour un programme en place depuis &gt; d'un an) 
- Administré par la New Car Dealers Association of BC (NCDA)
- Appliqué au PDV
Programme Go Electric Hydrogen Fleet 
- Rabais à l'achat de VPC pour opérateurs de flottes</t>
  </si>
  <si>
    <t>Roulez Vert: 
- Entièrement électrique: 8 000$
- Hybride rechargeable: 500$, 4 000$ ou 8 000$, selon la capacité de la batterie 
- Véhicules à pile à combustible: 8 000$ 
- Motocyclettes électriques: 2 000$ 
- Depuis 2012 (+1 pour un programme en place depuis &gt; d'un an)
Appliqué par le concessionnaire</t>
  </si>
  <si>
    <t>Programme de rabais NBranché (Énergie NB)
- VEB: 5 000 $
- VHR grande autonomie : 5 000 $
- Autres VHR : 2 500 $
- Depuis juillet 2021 (+1 pour un programme en place depuis &lt;1 an)
- Appliqué au point de vente</t>
  </si>
  <si>
    <t>Universal Electric Vehicle Incentive
- VEB : 5 000 $
- VHR : 2 500 $
- Lancé avril 2021 (+1 pour un programme en place depuis &lt;1 an)
- Appliqué au point de vente</t>
  </si>
  <si>
    <t>Electrify Nova Scotia Rebate Program
- VEB, VHR, grande autonomie (&gt;=50km ou plus) : 3 000 $
- VHR, faible autonomie : 2 000 $
-Depuis février 2021 (pas de points bonus)
- Appliqué au point de vente</t>
  </si>
  <si>
    <t>EV Rebate Program
- VEB : 2 500 $
- Depuis septembre 2021 (pas de point bonus) 
- Pas appliqué au point de vente (-1)
- Le programme n’incluait initialement que les VEB (neufs et d'occasion) mais a été renouvelé en avril 2022 pour inclure aussi les VHR</t>
  </si>
  <si>
    <t>Good Energy Program
- VEB, VPC, VHR grande autonomie (&gt;=50km ou plus) : 5 000 $
- VHR faible autonomie : 3 000 $
- Depuis septembre 2020 (+1 pour un programme en place depuis &lt;1 an)
- Appliqué au point de vente (ou application en ligne)</t>
  </si>
  <si>
    <t>Electric Vehicle Incentive Program (Arctic Energy Alliance)
- VEB, VHR : 5 000 $
- Depuis 2020 (+1 pour un programme en place depuis &lt;1 an)
- Pas appliqué au point de vente (-1)
- Depuis 2022, le programme n'accepte plus de nouvelle demande à moins que du financement supplémentaire ne devienne disponible</t>
  </si>
  <si>
    <t>Mesures incitatives pour flottes de taxis, de services de transport sur demande, et d'autopartage</t>
  </si>
  <si>
    <t>L'incitation s'applique à &gt;10 véhicules par organisation et par an OU il existe un volet ou programme spécifique aux flottes de taxis, de services de transport sur demande et/ou d'autopartage</t>
  </si>
  <si>
    <t>Limite de 50 incitatifs par organisation</t>
  </si>
  <si>
    <t>Aucune limite au nombre d'incitatifs disponibles pour les flottes partagées. Les taxis bénéficient également d'une aide spécifique pour l'achat d'une infrastructure de recharge (voir 3.3)</t>
  </si>
  <si>
    <t>Limite de 10 incitatifs/org/ an</t>
  </si>
  <si>
    <t>Limite de 5 incitatifs/org/ an</t>
  </si>
  <si>
    <t>Electrify Nova Scotia Rebate Program
- Limite de 10 incitatifs/org/an
Low Carbon Communities &amp; Connect2 Funding Programs
- Financement pour entreprises et autres acteurs allant jusqu'à 15 000 $ par véhicule (jusqu'à 75 000 $ par projet) pour l'électrification de flottes de véhicules partagées</t>
  </si>
  <si>
    <t>Pas de limite formelle, mais l'allocation dépend du budget restant dans le programme pour l'année donnée</t>
  </si>
  <si>
    <t>Limite de 10 incitatifs/org/an</t>
  </si>
  <si>
    <t>Limite de 2 incitatifs/org/an</t>
  </si>
  <si>
    <t>Incitatifs à l'achat de VZE légers d'occasion</t>
  </si>
  <si>
    <t>&gt;=2 000 $ pour VEB usagé</t>
  </si>
  <si>
    <t>&gt;=1 000 $ pour VEB usagé</t>
  </si>
  <si>
    <t xml:space="preserve">+0,5 pour programme en place depuis &gt;1 an
-0,5 si le programme n'est pas appliqué au point de vente
</t>
  </si>
  <si>
    <t>Exemption de TVP pour VZE d'occasion
- Équivalent à 1 000 $ sur un VE d'occasion de 20 000 $
- Depuis février 2022
- Applicable au point de vente lors de l'achat chez un concessionnaire de véhicules d'occasion ou par l'ICBC au moment de l'immatriculation lors d'un achat privé</t>
  </si>
  <si>
    <t>Used Vehicle Incentive (organisme à but non lucratif Plug-N-Drive)
- Rabais de 1 000 $ pour un VZE d'occasion dans le cadre d'un programme financé par du financement philanthropique privé (pas de financement de la province ou des services publics)</t>
  </si>
  <si>
    <t>Roulez Vert :
- 4000 $ pour les véhicules entièrement électrique, avec une batterie d'au moins 4kWh</t>
  </si>
  <si>
    <t>Plug-In NB Rebate Program (Énergie NB)
- VEB d'occasion : 2 500 $
- VHR d'occasion : 1 000 $
- Depuis juillet 2021 (pas de point bonus)
- Applicable au point de vente</t>
  </si>
  <si>
    <t>Universal Electric Vehicle Incentive :
- VEB d'occasion : 5 000 $
- VHR d'occasion : 2 500 $
- Depuis avril 2021 (pas de point bonus)</t>
  </si>
  <si>
    <t>Electrify Nova Scotia Rebate Program
- VEB d'occasion : 2 000 $
- VHR d'occasion : 1 000 $
- Depuis février 2021 (pas de point bonus)
- Applicable au point de vente</t>
  </si>
  <si>
    <t>Electric Vehicle Rebate Program :
- VEB d'occasion : 2 500 $
- Depuis septembre 2021 (pas de point bonus)
- N'est pas applicable au point de vente (-0,5)
- Initialement, le programme n'incluait que les VEB (neufs et d'occasion), mais a été renouvelé en avril 2022 pour inclure aussi les VHR</t>
  </si>
  <si>
    <t>Good Energy Program :
- VEB, VPC, VHR d'occasion : 100% des frais d'expédition jusqu'à un maximum de 1 500 $ / véhicule
- Depuis 2020 (+0,5 pour un programme en place depuis &gt;1 an)</t>
  </si>
  <si>
    <t>Incitatifs à l'achat de vélos électriques et vélos cargo électriques</t>
  </si>
  <si>
    <t>≥ 500 $ par vélo électrique et ≥ 1,000 $ par vélo cargo électrique</t>
  </si>
  <si>
    <t>Toute autre incitatif à l'achat d'un vélo électrique</t>
  </si>
  <si>
    <t>BC Scrap-It
- Vélos électriques : incitatif de 750 $ lors de la mise à la ferraille d'une voiture ou d'un camion admissible
Specialty Use Vehicle Incentive program :
- Vélos cargo électriques : incitatif de 1 700 $</t>
  </si>
  <si>
    <t>Aucun. Certaines municipalités offrent un incitatif</t>
  </si>
  <si>
    <t>Écocamionnage
- Vélo cargo électrique : 35 % des dépenses jusqu'à 3 000 $</t>
  </si>
  <si>
    <t>Des Incitatifs à l'achat de 500$ pour un vélo électrique et de 100$ pour un vélo régulier ont été mis en place en 2022 (future carte de pointage)</t>
  </si>
  <si>
    <t xml:space="preserve">Electrify Nova Scotia Rebate Program
- Vélos électriques au prix de détail supérieur à 1 200 $ : 500 $ </t>
  </si>
  <si>
    <t>Clean transportation rebate
- Vélos électriques : 25 % du coût jusqu'à 750 $ 
- Vélos cargo électriques : 25 % du coût jusqu'à 1 500 $</t>
  </si>
  <si>
    <t>Programme de mise à la ferraille pour remplacer les véhicules à MCI par des alternatives</t>
  </si>
  <si>
    <t>Programme de mise à la ferraille financé par la province/le territoire dans lequel le véhicule doit être remplacé par un VE ou une alternative</t>
  </si>
  <si>
    <t>Programme de mise à la ferraille partiellement financé par la province/le territoire dans lequel le véhicule doit être remplacé par un VE ou une alternative</t>
  </si>
  <si>
    <t>SCRAP-IT (un organisme à but non lucratif indépendant financé via l'industry
- SCRAP-IT offre actuellement un rabais pour l'achat de VZE admissibles aux gens qui mettent un véhicule à MCI à la ferraille. Ce rabais peut être combiné à d'autres rabais VZE, y compris ceux offerts dans le cadre du programme CleanBC Go Electric.
- La province finance les rabais additionnels du programme SCRAP-IT offerts pour soutenir l'achat de :
vélos électriques; scooters électriques ; laissez-passer de transport en commun; et crédit auprès d'une organisation d'autopartage</t>
  </si>
  <si>
    <t>Programme de mise à la ferraille offert par SCRAP-IT, un organisme à but non lucratif qui n’est pas financé par la province</t>
  </si>
  <si>
    <t>Mesures financière dissuasives à l’achat de véhicules à MCI</t>
  </si>
  <si>
    <t>Taxe ou frais supplémentaires à l'achat ou l'immatriculation de tous les véhicules à MCI</t>
  </si>
  <si>
    <t>Taxe ou frais supplémentaires à l'achat ou l'immatriculation de certains véhicules à MCI</t>
  </si>
  <si>
    <t>Taxe de luxe appliquée aux VE dont le prix est égal ou supérieur à 75 000 $. Pour les autres véhicules (par exemple les véhicules à MCI, VE de luxe), elle s'applique à partir de 55 000 $. Par conséquent, la plupart des VE ne se verront pas appliquer la taxe plus élevée, alors que de nombreux véhicules à MCI oui</t>
  </si>
  <si>
    <t>Depuis 2014, les propriétaires de gros véhicules paient des droits d'immatriculation additionnels:
54,50 $ : cylindrée de 4 à 4,9 litres
109,00 $ : cylindrée de 5 à 5,9 litres
218,00 $ : cylindrée de 6 litres ou plus</t>
  </si>
  <si>
    <t>Depuis le printemps 2021, il n'y a plus de frais d'immatriculation pour les VEB, et 50 % de réduction sur les frais d'immatriculation pour les VHR. Cela signifie que les véhicules à MCI font face à des frais d'immatriculation plus élevés que les VEB et VHR</t>
  </si>
  <si>
    <t>Mesures incitatives ciblées pour les communautés mal desservies</t>
  </si>
  <si>
    <t>Des suppléments sont disponibles pour les groupes visé par les mesures d'équité* et/ou les communautés indigènes pour la plupart ou l'ensemble des incitatifs à l'achat et/ou l'éligibilité inclut un plafond de revenu du ménage</t>
  </si>
  <si>
    <t>Tout principe d'équité inclus dans la conception du programme d'incitatifs à l'achat</t>
  </si>
  <si>
    <t>En août 2022, la Colombie-Britannique annonçait une augmentation de ses rabais pour les VZE de promenade, ainsi que de nouveaux critères d'admissibilité en fonction du revenu des ménages. Cela signifie que des rabais plus élevées iront aux consommateurs à plus faible revenu. (future carte de pointage)</t>
  </si>
  <si>
    <t>2-Adoption de VZE moyens, lourds et tout-terrain</t>
  </si>
  <si>
    <t>Incitatifs à l'achat de VZE moyens et lourds</t>
  </si>
  <si>
    <t>Incitatif catégorie 8 
≥ 120 000 $</t>
  </si>
  <si>
    <t>Incitatif catégorie 8 
≥ 100 000 $</t>
  </si>
  <si>
    <t>Tout autre incitatif</t>
  </si>
  <si>
    <t>L'incitatif, quel que soit son niveau, n'est disponible que pour les municipalités, les gouvernements autochtones ou autres groupes ciblés OU l'incitatif est un programme pilote</t>
  </si>
  <si>
    <t>+1 pour un programme en place depuis &gt; 1 an
-1 si une organisation peut accéder à &lt;10 incitatifs par an ; -0,5 si une organisation peut accéder à &lt;30 incitatifs par an
+1 si des compléments sont disponibles pour les petites flottes ou celles opérant dans des communautés défavorisées</t>
  </si>
  <si>
    <t>Specialty Use Vehicle Incentive (SUVI)
- VML routiers (pour entreprises, organismes à but non lucratif, organismes du secteur public) : Maximum de 33 % du prix d'achat ou 100 000 $, selon le montant le plus bas. VEB, VHR et VPC (catégorie 3 et plus) éligibles.
- Depuis 2017 (+1 pour un programme en place depuis &gt;1 an)
- Limite de 10 incitatifs/org pendant la durée du programme. Les demandes de plus de dix rabais seront examinées au cas par cas (-1)
GoElectric Commercial Vehicle Pilots Program :
- Pour des mises en œuvre plus larges ou nouvelles/novatrices de VZE à travers toutes les catégories de VML (y compris les véhicules nautiques, aériens, ferroviaires et tout terrain)
- Offre jusqu'à 33% de financement pour véhicules et infrastructures (électriques et hydrogène)
- Des données opérationnelles sont recueillies dans le cadre des projets financés et seront utilisées dans le but d'accroître l'adoption
- Les demandes de soutien pour les catégories de poids 3 et 4 doivent prévoir employer un minimum de six VZE. Pour les catégories de poids 5 et 6, les demandes doivent employer un minimum de trois VZE. Pour les catégories de poids 7 et 8, et les véhicules de type tout terrain, il n'y a pas de nombre minimum de véhicules à employer
- Depuis 2021
- Plus de 120 000 $ sont disponibles pour certains VML dans le cadre de ce programme
GoElectric Hydrogen Fleet Program 
- Rabais aux gestionnaires de flotte de véhicules pour l'achat de véhicules électriques à pile à combustible (VPC) 
BC Hydro Fleet Electrification program
- Financement pour la planification de flotte et pour des essais opérationnels temporaires à court terme d'un VML commercial à batterie</t>
  </si>
  <si>
    <t xml:space="preserve">Electric Vehicles for Municipalities program
- Inclut les incitatifs à l'Achat de VMLZE pour les municipalités (comptabilisé en 6.3) 
The Alberta Zero-Emissions Truck Electrification Collaboration (AZETEC) project
- Comprend la conception, la fabrication et le déploiement de deux prototypes de camions lourds électriques à pile à hydrogène à autonomie allongée pour le transport de marchandise entre Edmonton et Calgary, et comprend une station de ravitaillement de démonstration.  Le projet de 15 millions $ CAN est dirigé par l'Alberta Motor Transport Association et a reçu plus de 7,3 millions de dollars d'Emissions Reduction Alberta. Après la période d'essai, la prochaine phase du projet prévoit une flotte de plusieurs dizaines de camions à hydrogène et un réseau de stations de ravitaillement.
</t>
  </si>
  <si>
    <t>Écocamionnage:
- Camion léger (catégorie 1 à 2)
- VEB : 10 000$; VHR : 5 000 $ (capacité de la batterie entre 7 et 14.9 kWh) ou 10 000 $ (capacité de la batterie 15 kWh et plus) 
- Camion moyen (catégorie 3 à 6): 
- VEB : 60 000$ à 125 000$ (selon la capacité de la batterie); VHR : 30 000 $ à 40 000 $ (selon la capacité de la batterie) 
- Camion lourd (catégorie 7 à 8): 
- VEB : 90 000 $ à 175 000 $ (selon la capacité de la batterie); VHR : 35 000 $ à 45 000 $ (selon la capacité de la batterie) 
- Camion lourd d'occasion: 
- VEB : 17 500 $ à 30 000 $ (selon l'âge du véhicule); VHR : 5 500 $ à 12 500 $ (selon l'âge du véhicule) 
Les niveaux de financement maximum varient selon le type de projet. Ces plafonds ne sont pas cumulables :
- Achats de VEB ou VHR, ou de technologies de conversion électrique : 3 M$/an, 9 M$ sur la durée du programme. 3M$ couvrent &gt; 30 véhicules par an à l'exception des camions les plus lourds, donc pas de déduction de points
- Projet collaboratif de livraison partagée et électrique : 2 M$/an, 6 M$ sur la durée du programme
- Autres projets financés : 1 M$/an, 3 M$ sur la durée du programme
- Depuis 2013 (+1 pour un programme en place depuis &gt;1 an)</t>
  </si>
  <si>
    <t>Programme pilote couvrant jusqu'à 80 % des coûts, sans plafond; limite d'une rabais par organisation</t>
  </si>
  <si>
    <t>Options de financement pour entreprises</t>
  </si>
  <si>
    <t>Taux d'amortissement des actifs avantageux, prêts à faible taux d'intérêt, ou autres options de financement offertes aux entreprises</t>
  </si>
  <si>
    <t>Les entreprises disposant d'actifs en technologies propres - incluant des camions et trolleybus VZE - peuvent recevoir des rabais supplémentaires via le rabais de crédits de carbone</t>
  </si>
  <si>
    <t>Financement pour autobus scolaires zéro émission</t>
  </si>
  <si>
    <t>Incitatifs provinciaux pour les achats d'autobus scolaires électriques ≥ 100 000 $/autobus OU la province organise l'achat direct d'autobus représentant une proportion significative de la flotte de transport en commun de cette province</t>
  </si>
  <si>
    <t>Achat direct de &lt;10 autobus</t>
  </si>
  <si>
    <t>+0,5 pour avoir un programme constant en place depuis &gt;1 an</t>
  </si>
  <si>
    <t>GoElectric School Bus Program
- Autobus scolaires électriques : 33 % des coûts, jusqu'à 150 000$
- Le Ministry of Education offre également du financement en capital additionnel de 25 000$ for des autobus scolaires électriques (en plus du financement régulier)
- Du financement pour l'infrastructure est aussi disponible
- Depuis 2020 (+0,5 pour un programme en place depuis &gt;1 an)
Aucune date de fin de programme - le programme se poursuivra d'année en année en fonction du budget provincial</t>
  </si>
  <si>
    <t xml:space="preserve">Programme d’électrification du transport scolaire
- 150 000 $ à l'achat d'un autobus scolaire neuf entièrement électrique en 2021
- Cible gouvernementale : électrification de 65% des autobus scolaires d'ici à 2030
- Depuis 2016 (+0,5 pour un programme en place depuis &gt;1 an)
Les incitatifs pour bornes de recharge s'appliquent aux autobus scolaires électriques
 - Borne de recharge raccordée au bâtiment : 75% des coûts jusqu'à 10 000 $ par autobus (niveau 2), ou jusqu'à 30 000 $ par autobus (BRCC)
- Borne de recharge alimentée par une entrée électrique dédiée : 75% des coûts jusqu'à 50 000 $ par bus </t>
  </si>
  <si>
    <t>Aucun pendant la période de référence</t>
  </si>
  <si>
    <t>La province a contribué 6,3 million de dollars pour l’achat d’autobus scolaires électriques en 2021</t>
  </si>
  <si>
    <t>Financement et soutien pour l'électrification de la flotte de transport public</t>
  </si>
  <si>
    <t>Financement provincial dédié à l'achat d'autobus de transport en commun VZE et aux études et infrastructures connexes, à l'échelle</t>
  </si>
  <si>
    <t>Projet pilote d'autobus de transport en commun VZE financé par la province OU autobus de transport en commun VZE achetés à l'aide des fonds généraux de transport en commun de la province</t>
  </si>
  <si>
    <t>BC Transit's Low Carbon Fleet program (coût partagé entre les gouvernements fédéral et provincial, et BC Transit)
- L'objectif de BC Transit d'avoir une flotte entièrement électrique d'ici à 2040
- 2019 : Investissement/financement conjoint de 79 millions de dollars en 2019, incluant du financement pour 10 autobus électriques à grande autonomie</t>
  </si>
  <si>
    <t>Financement ponctuel pour l'achat pilote d'autobus VPC (Edmonton, 4,6 M $); et d'autobus VEB et d'une infrastructure de recharge rapide en route (Calgary, 7 M $)</t>
  </si>
  <si>
    <t>La ville de Winnipeg a fait une demande de financement à la BIC pour l'achat de 110 BZE. En juillet 2022, la province a confirmé le financement pour soutenir le projet (future Carte de pointage)</t>
  </si>
  <si>
    <t>Aucun programme dédié, mais il y a une répartition provinciale des coûts dans le volet de transport en commun du Programme d'infrastructure Investir dans le Canada (PIIC), et les revenus de la taxe sur l'essence perçus par la province sont remis aux municipalités. Les deux peuvent et ont été utilisés pour les achats d'autobus électriques par les sociétés de transport en commun
PowerON, une filiale en propriété exclusive de Ontario Power Generation, a conclu un partenariat pour soutenir l'infrastructure requise pour l'électrification du parc d'autobus de la Toronto Transit Commission
Metrolinx, une société provinciale de transport en commun, dirige un projet pilote d'autobus électriques dans la flotte de GO Transit en 2021</t>
  </si>
  <si>
    <t>Aucun programme dédié, mais plusieurs programmes de financement provinciaux peuvent être utilisés pour soutenir l'électrification des autobus de transport en commun :
Le programme d’aide gouvernementale au transport collectif des personnes (PAGTCP), le Programme d’aide aux immobilisations en transport en commun de la Société de financement des infrastructures locales du Québec (SOFIL) et du ministère des Transports du Québec et le Programme d’aide gouvernementale aux infrastructures de transport collectif (PAGITC)
Cible: électrification de 55% des autobus urbains publics d'ici 2030</t>
  </si>
  <si>
    <t>En 21-22, la province a financé la “Public Transit and Fleet Low Carbon Migration Strategy” de Saint-John à hauteur de 90 000 $ par l'entremise du Fonds en fiducie pour l’environnement.
Cela comprend une stratégie pour que la flotte de transport en commun de Saint John soit neutre en carbone d'ici 2040.</t>
  </si>
  <si>
    <t>Les municipalités de Charlottetown, Stratford et Cornwall prévoient convertir les deux tiers des autobus de transport en commun du diesel à l'électricité au cours des six prochaines années.
Le plan de 24 millions de dollars sera partagé entre les municipalités, la province, et le gouvernement fédéral.
Les autobus ont été acheté en 2021 et seront mis en service en 2023</t>
  </si>
  <si>
    <t xml:space="preserve">Contribution provinciale de 37 millions de dollars à Halifax Transit pour des autobus électriques à batterie, des installations, et un itinéraire de traversier sans carbone ; contribution provinciale de 300 000 $ à Transit Cape Breton pour la planification de l'électrification du système de transport en commun et autres projets
</t>
  </si>
  <si>
    <t xml:space="preserve">Grâce à un effort conjoint fédéral et provincial de partage des coûts, les municipalités de St John's et de Corner Brook ont des systèmes de transport en commun admissibles au financement des autobus électriques, mais n'ont pas encore accès au financement. Il ne s'agit pas d'un fonds dédié aux véhicules électriques, mais d'un fonds de transport en commun permanent plutôt que d'un projet pilote.
</t>
  </si>
  <si>
    <t>Incitatifs à l'achat et projet pilotes pour VZE tout-terrain, nautiques, dans les ports et dans l’aviation</t>
  </si>
  <si>
    <t>Incitatifs à l'achat pour une variété de véhicules tout-terrain et véhicules navals/de port/d’aviation</t>
  </si>
  <si>
    <t>Incitatifs à l'achat ou programmes pilotes financés pour un groupe limité de véhicules tout-terrain ou de véhicules navals/de port/d’aviation</t>
  </si>
  <si>
    <t>Specialty Use Vehicle Program (SUVI)
- Incitatif de 33% du prix d'achat jusqu'à une limite de :
- Véhicules spécialisés des aéroports et ports : 5 000 $ (&lt;45 kWh) ou 20 000 $ (PDSF &lt;300 000 $) ou 50 000 $ (PDSF &gt;300 000 $)
- Véhicules utilitaires (VTT, côte-à-côte, motoneiges, petits navires tels que réglementés par le Small Vessel Regulations SOR/2010-91) : 2 000 $
- Une organisation (entreprise, organisme à but non lucratif, organisme du secteur public) peut recevoir au jusqu'à 10 rabais. Les demandes de plus de 10 rabais pour organisations seront examinées au cas par cas
GoElectric Commercial Vehicle Pilots (CVP) Program
- Pour des mises en œuvre plus larges ou nouvelles/novatrices de VZE à travers toutes les catégories de VML (y compris les véhicules nautiques, aériens, ferroviaires et tout terrain)
- Offre jusqu'à 33% de financement pour véhicules et infrastructures (électriques et hydrogène)
- Des données opérationnelles sont recueillies dans le cadre des projets financés et seront utilisées dans le but d'accroître l'adoption
- Pas de nombre minimum de véhicules à déployer pour les véhicules de type tout terrain 
- Depuis 2021</t>
  </si>
  <si>
    <t>Electric Vehicles for Municipalities program 
- Couvre les véhicules non routiers, incluant les surfaceuses de patinoire électriques, VU, tondeuses à gazon autoportées, et balayeuses de stationnement. Comptabilisé dans 6.3</t>
  </si>
  <si>
    <t>PowerON, une filiale d'Ontario Power Generation, a soutenu l'électrification de deux traversiers à Kingston, en Ontario</t>
  </si>
  <si>
    <t>Programme en efficacité du transport maritime, aérien et ferroviaire
- Vise à réduire ou éviter les émissions de GES dans les transports maritime, aérien et ferroviaire
- Soutien l’introduction de nouvelles technologies, la mise en œuvre de pratiques plus efficaces sur le plan énergétique, ou le recours à des énergies moins émettrices de GES
Programme Innovation et appel de projets  "Transport du futur" (MEI/Investissement Québec)
Programme Technoclimat (MERN)</t>
  </si>
  <si>
    <t>Rabais Clean energy
- Motoneiges électriques : 2 000 $
Super Green Credit rebate
- Certains actifs en technologie propre d'aéronefs/embarcations VZE sont admissibles</t>
  </si>
  <si>
    <t>3-Mise en place de l’infrastructure</t>
  </si>
  <si>
    <t>Investissement pour l’infrastructure publique</t>
  </si>
  <si>
    <t>Cibles et suivi pour l’infrastructure</t>
  </si>
  <si>
    <t>Toute cible numérique annoncée pour l'infrastructure de recharge publique (peut inclure des infrastructures de ravitaillement en hydrogène) et système de suivi</t>
  </si>
  <si>
    <t>Toute cible non numérique annoncée pour l'infrastructure de recharge publique (peut inclure des infrastructures de ravitaillement en hydrogène)</t>
  </si>
  <si>
    <t>CleanBC 2030 roadmap 
- 10 000 bornes de recharge publiques d'ici 2030 
- Finalisation de la BC Electric Highway (axée sur la couverture géographique des sites BRCC) d'ici 2024</t>
  </si>
  <si>
    <t>Aucun cible pour les VE
Pour l'hydrogène : Le projet Alberta Zero-Emissions Truck Electrification Collaboration (AZETEC) comprend une station de ravitaillement en hydrogène de démonstration. Ce projet de 15 millions de dollars canadiens est dirigé par l'Alberta Motor Transport Association et a reçu plus de 7,3 millions de dollars d'Emissions Reduction Alberta</t>
  </si>
  <si>
    <t>- L'objectif d'Hydro-Québec est d'avoir financé 4 500 bornes de recharge de niveau 2 d'ici 2029. Elle offre une subvention aux municipalités pour installer des bornes de recharge niveau 2 dans les lieux publics dans le cadre du Circuit électrique
- Hydro-Québec a aussi pour objectif d'installer 2 500 BRCC d'ici 2030, qui seront financées et possédées par Hydro-Québec. Le ministère des Transports vérifie l'avancement deux fois par an.
- La Stratégie québécoise sur l’hydrogène vert et les bioénergies a été publiée le 25 mai 2022 (future carte de pointage)
- Le gouvernement élabore actuellement une stratégie de recharge pour la province (future carte de pointage)</t>
  </si>
  <si>
    <t>Electric Vehicle Roadmap for New Brunswick strategy
- Le Nouveau-Brunswick a déterminé que des infrastructures de recharge essentielles devaient être établies le long de tous les principaux corridors de transport, en particulier ceux reliant la province aux juridictions adjacentes, avec une borne de recharge tous les 65 km pour tous les principaux corridors. La province a réussi cette connexion. Elle n'a pas adopté d'objectifs chiffrés spécifiques en matière d'infrastructures</t>
  </si>
  <si>
    <t>Our Clean Future
- Le gouvernement a annoncé au troisième trimestre de 2021 son objectif d'installer 200 bornes de recharge niveau 2 à travers le Yukon d'ici mars 2024, et qu'il sera possible de voyager entre toutes les communautés  accessibles par la route du Yukon d'ici 2027</t>
  </si>
  <si>
    <t>Le gouvernement a annoncé son intention de déployer suffisamment de bornes de recharge rapides sur le corridor de Yellowknife à la frontière albertaine pour permettre aux électromobilistes de voyager en toute sécurité de l'Alberta à Yellowknife. Aucun objectif chiffré précis n'a été annoncé</t>
  </si>
  <si>
    <t>Objectifs en matière d'infrastructures spécifiques aux communautés mal desservies</t>
  </si>
  <si>
    <t>Toute cible annoncée concernant la part ou quantité d'infrastructures de recharge publique à mettre en place dans les communautés autochtones et/ou visées par les mesures d'équité*</t>
  </si>
  <si>
    <t>Bien qu'il ne s'agisse pas d'une cible, le programme Go Electric de la Colombie-Britannique offre aux communautés autochtones de la province des rabais accrus de 75 % des coûts d'achat et d'installation d'équipements de recharge à leurs domiciles ou lieux de travail</t>
  </si>
  <si>
    <t>Mise en place de l'infrastructure publique et en lieu de travail (BRCC)</t>
  </si>
  <si>
    <t>≥ 40 bornes de recharge publique (BRCC)/100 000 véhicules immatriculés</t>
  </si>
  <si>
    <t>≥ 30 bornes de recharge publique (BRCC)/100 000 véhicules immatriculés</t>
  </si>
  <si>
    <t>≥ 20 bornes de recharge publique (BRCC)/100 000 véhicules immatriculés</t>
  </si>
  <si>
    <t>≥ 10 bornes de recharge publique (BRCC)/100 000 véhicules immatriculés</t>
  </si>
  <si>
    <t>≥ 0 bornes de recharge publique (BRCC)/100 000 véhicules immatriculés</t>
  </si>
  <si>
    <t>22 bornes BRCC/100 000 véhicules immatriculés</t>
  </si>
  <si>
    <t>5 bornes BRCC/100 000 véhicules immatriculés</t>
  </si>
  <si>
    <t>10 bornes BRCC/100 000 véhicules immatriculés</t>
  </si>
  <si>
    <t>11 bornes BRCC/100 000 véhicules immatriculés</t>
  </si>
  <si>
    <t>12 bornes BRCC/100 000 véhicules immatriculés</t>
  </si>
  <si>
    <t>19 bornes BRCC/100 000 véhicules immatriculés</t>
  </si>
  <si>
    <t>16 bornes BRCC/100 000 véhicules immatriculés</t>
  </si>
  <si>
    <t>14 bornes BRCC/100 000 véhicules immatriculés</t>
  </si>
  <si>
    <t>4 bornes BRCC/100 000 véhicules immatriculés</t>
  </si>
  <si>
    <t>34 bornes BRCC/100 000 véhicules immatriculés</t>
  </si>
  <si>
    <t>0 borne BRCC/100 000 véhicules immatriculés</t>
  </si>
  <si>
    <t>Mise en place de l’infrastructure publique et en lieu de travail (niveau 2)</t>
  </si>
  <si>
    <t>≥ 100 bornes de recharge publique (niveau 2)/100 000 véhicules immatriculés</t>
  </si>
  <si>
    <t>≥ 75 bornes de recharge publique (niveau 2)/100 000 véhicules immatriculés</t>
  </si>
  <si>
    <t>≥ 50 bornes de recharge publique (niveau 2)/100 000 véhicules immatriculés</t>
  </si>
  <si>
    <t>≥ 25 bornes de recharge publique (niveau 2)/100 000 véhicules immatriculés</t>
  </si>
  <si>
    <t>≥ 0 bornes de recharge publique (niveau 2)/100 000 véhicules immatriculés</t>
  </si>
  <si>
    <t>69 bornes niveau 2/100 000 véhicules immatriculés</t>
  </si>
  <si>
    <t>5 bornes niveau 2/100 000 véhicules immatriculés</t>
  </si>
  <si>
    <t>10 bornes niveau 2/100 000 véhicules immatriculés</t>
  </si>
  <si>
    <t>19 bornes niveau 2/100 000 véhicules immatriculés</t>
  </si>
  <si>
    <t>47 bornes niveau 2/100 000 véhicules immatriculés</t>
  </si>
  <si>
    <t>95 bornes niveau 2/100 000 véhicules immatriculés</t>
  </si>
  <si>
    <t>27 bornes niveau 2/100 000 véhicules immatriculés</t>
  </si>
  <si>
    <t>68 bornes niveau 2/100 000 véhicules immatriculés</t>
  </si>
  <si>
    <t>28 bornes niveau 2/100 000 véhicules immatriculés</t>
  </si>
  <si>
    <t>23 bornes niveau 2/100 000 véhicules immatriculés</t>
  </si>
  <si>
    <t>34 bornes niveau 2/100 000 véhicules immatriculés</t>
  </si>
  <si>
    <t>0 borne niveau 2/100 000 véhicules immatriculés</t>
  </si>
  <si>
    <t>CleanBC Go Electric Program
- Borne de recharge publique : 50 % des coûts de l'équipement et de son installation, jusqu'à un maximum de 80 000 $ par borne de recharge rapide
- Lieu de travail : jusqu'à 2 000 $ par borne pour l'achat et l'installation de bornes de recharge niveau 2 en réseau admissibles à l'usage des employés, jusqu'à un maximum de 14 000 $, ainsi que cinq heures de services de soutien gratuits par un conseiller en recharge pour les lieux de travail
BC Hydrogen Office
- Mis en place avec 4,8 milliards de dollars d'investissements proposés pour 40 projets sur l'hydrogène dans la province</t>
  </si>
  <si>
    <t>Electric Vehicle Charging Program
- Géré par le Municipal Climate Change Action Centre
- Financement pour municipalités allant jusqu'à 10 000 $ par borne de recharge niveau 2, et jusqu'à 150 000 $ par borne de recharge rapide (jusqu'à 100 % des coûts)
- Appuie les nouvelles bornes de recharge sur rue, dans les lieux publics, les propriétés municipales, et pour les véhicules de flotte municipale 
- Financement maximal de 200 000 $ par municipalité
Peaks to Prairies 
- La société de services publics ATCO a dirigé la mise en place d'un réseau de 20 bornes de recharge qui a été achevé en 2020, mais qui n'a pas été financé par la province</t>
  </si>
  <si>
    <t>Electric Vehicle Infrastructure Program
- SaskPower, avec un financement partiel de RNCan, offre du financement pour un maximum de 20 projets de BRCC ayant au moins 2 ports chacun (couvre le moindre de 75 % du coût du projet ou 200 000 $)
- Une carte des priorités basée sur le volume du trafic et les lacunes dans l'infrastructure a été définie; les projets desservant ces zones sont priorisés</t>
  </si>
  <si>
    <t>La Manitoba Motor Dealer's Association a un programme de rabais pour les entreprises qui installent des bornes de recharge publiques. Ce programme n'est pas financé par la province.</t>
  </si>
  <si>
    <t>Ivy Charging Network
- L'Ontario a annoncé en décembre 2021 l'installation de bornes de recharge à 17 emplacements de stations ONroute le long d'autoroutes par l'intermédiaire du Ivy Charging Network. Les stations ont commencé à ouvrir à l'été 2022.
- La province n'a pas fourni de soutien financier pour ces installations; l'entreprise Ivy Charging Network appartient à Ontario Power Generation et Hydro One</t>
  </si>
  <si>
    <t>Mesure d'appui à l'implantation de bornes sur routes (MTQ)
Mesure d'appui à l'implantation de bornes sur rue (MERN) 
Transportez vert : Volet 3 Borne de recharge rapide en courant continu</t>
  </si>
  <si>
    <t>Énergie NB a dirigé la mise en place de bornes de recharge publiques au Nouveau-Brunswick
- Énergie NB a identifié des emplacements clés le long des corridors et a ciblé la mise en place pour s'assurer de couvrir tous les 65 km d'autoroute
- Étude en cours pour soutenir cet objectif</t>
  </si>
  <si>
    <t>Investissements dans l'infrastructure de recharge de VE
- 2019-2020 : 430 000 $ dans l'infrastructure de recharge avec le soutien supplémentaire du gouvernement fédéral
- 2021: 70 000 $ de financement avec Ressources naturelles Canada et Maritime Electric pour mettre en place 50 bornes de recharge niveau 2 dans le cadre du programme PIVZE (investissement total de 590 000 $)</t>
  </si>
  <si>
    <t>Investissements dans l'infrastructure de recharge de VE
2018/19 : contribution provinciale de 120 000 $ pour soutenir le partenariat entre Nova Scotia Power et RNCan pour l'installation de réseaux de recharge niveau 3 et niveau 2
- Janvier 2022 : annonce d'une contribution provinciale de 500 000 $ pour l'installation de bornes de recharge publiques supplémentaires (qui seront comptabilisées dans une future carte de pointage)
- La province a commandé des travaux pour planifier stratégiquement le réseau, y compris dans les zones mal desservies</t>
  </si>
  <si>
    <t>Investissements dans l'infrastructure de recharge de VE
- Newfoundland and Labrador Hydro a installé 14 bornes de recharge rapide et 14 bornes de recharge niveau 2 le long de la route transcanadienne, en partenariat avec le gouvernement provincial et Ressources naturelles Canada
- Newfoundland Power et Newfoundland and Labrador Hydro ont reçu l'autorisation d'installer 19 autres bornes de recharge rapide et 19 bornes de recharge niveau 2 à la fin de 2021, à terminer en 2022; ces installations sont financées par les services publics, en partenariat avec Ressources naturelles Canada
- L'accent est initialement mis sur les corridors routiers</t>
  </si>
  <si>
    <t>Investissements dans l'infrastructure de recharge de VE
- Le Gouvernement du Yukon a installé 12 bornes de recharge rapide et 4 bornes de recharge niveau 2, à disposition du public.
Programme Good Energy 
- Offre des rabais pour les bornes de recharge niveau 2 installés à des résidences personnelles, des bâtiments commerciaux ou multi-résidentiels, et à des bâtiments appartenant aux gouvernements municipaux ou des Premières nations</t>
  </si>
  <si>
    <t>Incitatifs à l'achat pour la recharge résidentielle intelligente</t>
  </si>
  <si>
    <t>Incitatifs à l'achat pour la recharge résidentielle, quel que soit le niveau, conçue pour exiger une fonction de recharge intelligente</t>
  </si>
  <si>
    <t>Toute autre incitatif à l'achat pour la recharge résidentielle</t>
  </si>
  <si>
    <t>GoElectric Charger Rebate Program (par BC Hydro et Fortis BC)
- Borne de recharge niveau 2 dans des maisons unifamiliales : 50 % (jusqu'à 350 $)
- Bornes de recharge niveau 2 dans des appartements/condominiums/ : jusqu'à 2 000 $ par borne pour l'achat et l'installation de borne de recharge niveau 2 en réseau aux stationnements résidentiels, jusqu'à un maximum de 14 000 $
- Bornes de recharge intelligentes non requises</t>
  </si>
  <si>
    <t>Manitoba Home Energy Efficiency Loan (HEEL) Program
- Offre du financement aux propriétaires, incluant pour les bornes de recharge (prêt allant jusqu'à 3 000 $; pas de rabais ou subvention disponible)
- Aucune exigence pour la recharge intelligente</t>
  </si>
  <si>
    <t>Rabais pour la recharge résidentielle
-Niveau 2 (240V): 600 $
- bornes de recharge intelligentes sont incluses sur la liste d'équipements admissibles, mais ne sont pas requises</t>
  </si>
  <si>
    <t>NBranché
- L'incitatif à l'achat de VE inclut un incitatif additionnel de 50 % des coûts d'achat et d'installation d'une borne de recharge niveau 2, jusqu'à concurrence de 750 $
-  Exigence une borne intelligente compatible avec la mise en réseau
- Depuis 2021</t>
  </si>
  <si>
    <t>Universal Electric Vehicle Incentive
- Une borne de recharge intelligente niveau 2 (jusqu'à 550 $) est fourni gratuitement aux bénéficiaires d'un incitatif dans le cadre du programme EV incentive
- Le bénéficiaire est responsable de tous les coûts d'installation</t>
  </si>
  <si>
    <t>Good Energy Program
- Borne de recharge niveau 2 : 50 % des coûts d'achat et d'installation jusqu'à 750 $ 
- La connectivité est un facteur d'admissibilité au programme</t>
  </si>
  <si>
    <t>Electric Vehicle Incentive Program (Arctic Energy Alliance)
- Borne de recharge niveau 2 (220V ou 240V): 500 $
- Pas d'exigence spécifique quant à la recharge intelligente</t>
  </si>
  <si>
    <t>Financement des infrastructures pour flottes commerciales</t>
  </si>
  <si>
    <t>Financement de l'infrastructure pour flottes commerciales où les coûts de mise à niveau électrique majeure sont des dépenses admissibles.</t>
  </si>
  <si>
    <t>Tout autre financement pour de l'infrastructure pour flottes commerciales</t>
  </si>
  <si>
    <t>Soutien à la planification de l'électrification de flottes commerciales</t>
  </si>
  <si>
    <t>PlugIn BC Go Electric Fleets Program
- Financement réservé aux flottes ayant pris l'engagement du West Coast Electric Vehicles pledge
- Lancé début 2021
- Jusqu'à 40 heures de services de conseillers en flotte VZE
- Jusqu'à 50 000 $ de rabais pour l'évaluation de flotte VZE avec télématique; Jusqu'à 5 000 $ de rabais pour l'évaluation et la planification d'installations
- Jusqu'à 20 000 $ de rabais pour la mise à jour d'infrastructure électrique afin de permettre la recharge des véhicules électriques d'une flotte;
- Jusqu'à 2 000 $ par borne pour l'achat et l'installation de bornes de recharge de niveau 2
- Jusqu'à 20 000 $ (&lt;50kW) à 50 000 $ (&gt;=50kW) par borne pour l'achat et l'installation de borne de recharge rapide
- Les rabais sont offerts aux entreprises enregistrées en Colombie-Britannique, aux gouvernements autochtones et locaux, et aux organismes du secteur public (les ministères et sociétés d'État de la Colombie-Britannique ne sont pas admissibles) possédant des flottes de véhicules.
CleanBC Go Electric Commercial Vehicle Pilots (CVP) Program
- Lancé janvier 2021
- Appuie les entreprises, organismes à but non lucratif et entités publiques admissibles de la Colombie-Britannique qui cherchent à déployer des VZE commerciaux, ainsi que de l'infrastructure de soutien (niveau 2 ou plus, et infrastructure de ravitaillement en hydrogène)
BC Hydro Fleet Electrification Program
- Rabais pour le plan EV Ready Fleet (jusqu'à 10 000 $ - 15 000 $ selon la taille de la flotte; comprend la planification d'infrastructure de recharge)
- Electrical Infrastructure Incentive (jusqu'à 50 % des coûts d'infrastructure, à l'exclusion de l'équipement de recharge, selon le plan approuvé EV Ready Fleet)
- EV Fleet Pilot Project Incentive (le financement dépend du projet ; comprend la mise en place temporaire à court terme d'infrastructure de recharge ou des solutions d'alimentation mobile pour appuyer les projets de démonstration)</t>
  </si>
  <si>
    <t>PowerON, une filiale d'Ontario Power Generation, offre un soutien technique expert aux entreprises qui cherchent à électrifier leur flotte. Les entreprises doivent payer pour ces services. PowerON peut également prendre en charge les investissements dans l'infrastructure à mesure que l'entreprise passe à cette étape</t>
  </si>
  <si>
    <t xml:space="preserve">
Programme Transportez Vert
- BRCC: 
Puissance du courant de sortie entre 20 et 49.9 kW: 50% des dépenses admissibles, montant maximum de 15 000 $ 
Puissance du courant de sortie 50 kW ou plus: 50% des dépenses admissibles, montant maximum de 60 000 $ 
75 % des dépenses jusqu’à 50 000 $
Programme de soutien à la modernisation du transport par taxi
- 50 % des dépenses admissibles jusqu'à  5 000 $ par borne de
niveau 2 et à 80 000 $ par BRCC.
InnovHQ
- service de recharge clé en main incluant la prise en charge de l'infrastructure et une plateforme intelligente pour faire la gestion de la recharge des flottes</t>
  </si>
  <si>
    <t>Programme de remboursement pour bornes de recharge pour les entreprises du Nouveau-Brunswick (géré par Énergie NB)
- Jusqu'à 50 % du total des coûts admissibles, jusqu'à un maximum de :
- 5 000 $ par connecteur pour les bornes de recharge niveau 2
- 15 000 $ par connecteur pour les bornes de recharge rapide de 20 à 49 kW
- 50 000 $ par connecteur pour les bornes de recharge rapide de 50 kW et plus
- Annoncé en mars 2022, le financement s'est épuisé en juin 2022, (comptabilisé dans cette carte de pointage)</t>
  </si>
  <si>
    <t>Un programme a été lancé à l'été 2022 (future carte de pointage)</t>
  </si>
  <si>
    <t>The Good Energy Program 
- Bornes de recharge niveau 2 installées à des bâtiments commerciaux : 75 % des coûts totaux (équipement, main-d'œuvre, mises à niveau électriques, construction, et contrats) jusqu'à un maximum de 7 500 $ par borne installée
- Aux fins du programme, la recharge de flottes de véhicules aurait généralement lieu à ce qui est considéré comme un bâtiment commercial</t>
  </si>
  <si>
    <t>GHG Grant Program 
- Subventions pour des projets de plus de 100 000 $ réduisant les émissions de GES dans le secteur des transports, incluant les bornes de recharge
- La province égale le financement de ECCC dans le cadre du Fonds pour une économie à faibles émissions de carbone; cela varie entre 25% et 75% selon le type d'organisation qui applique pour le financement
- Couvre les mises à niveau électriques si elles sont nécessaires pour rendre le projet possible</t>
  </si>
  <si>
    <t>Exigences pour des bâtiments adaptés aux VE</t>
  </si>
  <si>
    <t>Code du bâtiment pour constructions adaptées aux VE</t>
  </si>
  <si>
    <t>Le code du bâtiment provincial exige que 100 % des espaces de stationnement de toute nouvelle construction soient adaptés aux VE</t>
  </si>
  <si>
    <t>Le code du bâtiment provincial exige que 100 % des espaces de stationnement de nouveaux immeubles de faible hauteur soient adaptés aux VE</t>
  </si>
  <si>
    <t>La province clarifie ou permet aux municipalités d'adopter des exigences de 100 % d'adaptation aux VE dans les codes de bâtiment locaux</t>
  </si>
  <si>
    <t xml:space="preserve">La province soutient les municipalités dans leur exploration d'options </t>
  </si>
  <si>
    <t>Pas de réduction de points pour le ciblage de zones urbaines uniquement lorsqu'il existe des communautés éloignées</t>
  </si>
  <si>
    <t>La province a précisé que les gouvernements locaux ont le pouvoir de mettre en œuvre des exigences pour l'adaptation aux VE. Plus précisément, la province a spécifié que les exigences en matière d'équipement de recharge du véhicule sont « hors du champ d'application » de la Loi sur le bâtiment. La loi n'entrave donc pas la capacité des gouvernements locaux à mettre en œuvre des exigences relatives à l'infrastructure de recharge des véhicules électriques.</t>
  </si>
  <si>
    <t>Les modifications apportées aux Condominium Act en mai 2018 permettent aux syndicats de copropriétaires et aux propriétaires de condominiums d'installer plus facilement de l'équipement de recharge de véhicule électrique dans les immeubles de condominiums. Il n'est pas obligatoire pour eux de le faire.</t>
  </si>
  <si>
    <t>Le Code en vigueur depuis le 1er octobre 2018, rend obligatoire l’installation de l’infrastructure de câblage élémentaire [dérivation] nécessaire à l’alimentation de bornes de recharge de niveau 2 pour véhicules électriques seulement dans les logements individuels neufs [maison individuelle, maison d’une série de bâtiment en rangée ou chaque logement d’une maison jumelée, duplex, triplex ou quadruplex]</t>
  </si>
  <si>
    <t>Le territoire a apporté une modification de politique au code du bâtiment du Yukon à compter du 1er avril 2021 pour exiger qu'un conduit entre le panneau et l'espace de stationnement désigné soit incorporé aux nouveaux bâtiments résidentiels à Whitehorse. Donc, spécifique à Whitehorse, mais intégré dans le code du bâtiment du Yukon</t>
  </si>
  <si>
    <t xml:space="preserve">Financement pour la rénovation d'immeubles résidentiels à logements multiples (IRLM) en vue d'accueillir des VE </t>
  </si>
  <si>
    <t>Financement provincial pour la rénovation d’IRLM 100 % adaptés aux VE</t>
  </si>
  <si>
    <t>Financement provincial pour la rénovation d'IRLM pour un niveau d'adaptation aux VE inférieur à 100 %.</t>
  </si>
  <si>
    <t>EV charger rebate program for apartments/condos (BC Hydro)
- Rabais pour plan «EV Ready» : jusqu'à 3 000 $ pour la création du plan «EV Ready» - stratégie pour un bâtiment visant à rendre au moins un espace de stationnement par unité résidentielle adapté aux VE
- Rabais pour infrastructure «EV Ready» : jusqu'à 50 % des coûts d'installation de l'infrastructure électrique nécessaire à la mise en œuvre d'un plan «EV Ready», jusqu'à un maximum de 600 $ par espace de stationnement, et un maximum de 120 000 $ par projet
- Rabais pour borne de recharge : jusqu'à 1 400 $ par borne pour l'achat et l'installation de bornes de recharge niveau 2 en réseau dans le cadre de la mise en œuvre du plan « EV Ready » d'un bâtiment, jusqu'à concurrence de 14 000 $</t>
  </si>
  <si>
    <t>Roulez vert
- Borne de recharge pour multilogement (240V): le moindre de 50% des dépenses admissibles, 5 000 $ par borne de recharge, ou 5 000 $ par connecteur, incluant coûts de l'équipement, main-d'œuvre, et les coûts de mises à niveau électriques afin de répondre à des besoins futurs 
- Aide financière maximale de 25 000 $ pour les bâtiments de 20 logements ou plus</t>
  </si>
  <si>
    <t>Mars 2022 : annonce d'une contribution provinciale de 1 million de dollars pour soutenir les bornes de recharge dans les immeubles résidentiels à logements multiples (rénovation et nouvelles constructions)(future carte de pointage)</t>
  </si>
  <si>
    <t>Good Energy Program
- Bornes de recharge niveau 2 installées dans les immeubles résidentiels à logements multiple : 75 % des coûts totaux (équipement, main-d'œuvre, mises à niveau électriques, construction, et contrats) jusqu'à un maximum de 7 500 $ par borne installée</t>
  </si>
  <si>
    <t>Optimisation du réseau et réglementation des services publics</t>
  </si>
  <si>
    <t>Réglementation des services publics pour permettre/exiger la mise en place d’infrastructures</t>
  </si>
  <si>
    <t>Clarification du fait que les services publics peuvent développer ou financer l'infrastructure de recharge de VE en utilisant l'argent des contribuables</t>
  </si>
  <si>
    <t>Autorisation pour les services publics de mettre en place ou de financer la recharge de VE dans le cadre d'un un projet pilote ou d'un investissement ponctuel</t>
  </si>
  <si>
    <t>La British Columbia Utilities Commission (BCUC) a conclu que les services publics non exemptés ont un rôle à jouer pour fournir des services de recharge en Colombie-Britannique</t>
  </si>
  <si>
    <t>L'Alberta Utilities Commission (AUC) a récemment mené une enquête sur les réseaux de distribution et la question a été soulevée au cours de l'enquête de savoir si une surveillance réglementaire était nécessaire pour les stations de recharge de qui offrent un accès public aux services de recharge. La plupart des parties étaient d'avis qu'aucune surveillance réglementaire supplémentaire n'était nécessaire pour le moment. 
Le Gouvernement de l'Alberta continue de travailler avec l'AUC et les parties prenantes pour déterminer si des changements de politique sont nécessaires pour s'assurer que le système de distribution puisse transitionner pour permettre l'émergence de nouvelles technologies (stockage d'énergie, véhicules électriques, panneaux solaires, etc.), tout étant rentable (rapport publié en février 2021)</t>
  </si>
  <si>
    <t>La CEO a publié des directives en 2016 exprimant l'opinion du personnel de la CEO selon laquelle posséder ou gérer une borne de recharge, et vendre de services de recharge à partir de cette installation, ne constituent pas de la distribution ou du commerce de détail. Cette opinion ne lie pas les arbitres de la CEO.
Le 15 novembre 2021, la lettre de mandat du ministre de l'Énergie à la CEO indiquait que " la CEO doit mettre en place des mesures pour faciliter leur intégration efficace dans le système électrique provincial, notamment en fournissant des conseils aux sociétés de distribution locales sur les investissements dans le système pour se préparer à l'adoption des VE. " La CEO élabore actuellement un plan de travail pour répondre à la demande du ministre. Il est possible que l'orientation de 2016 soit mise à jour à la suite de ce travail.</t>
  </si>
  <si>
    <t>Le projet de loi 184 autorise Hydro-Québec à financer l'installation de bornes de recharge rapide à même les revenus générés par l'augmentation du volume des ventes d'électricité découlant de la recharge résidentielle. Le plan d'Hydro-Québec d'installer 2 500 bornes sur 10 ans a été approuvé.</t>
  </si>
  <si>
    <t>Énergie NB est autorisée à mettre en place de l’infrastructure de recharge en utilisant les fonds des contribuables, si elle peut réaliser l’analyse de rentabilisation.</t>
  </si>
  <si>
    <t>Le Island Regulatory Appeals Commission (IRAC) a approuvé la construction par le service public d'une infrastructure de VE dans le cadre d'un projet pilote, RNCan fournissant jusqu'à 10 000 $ par borne par le biais du PIVEZ. (Voir 3.3)</t>
  </si>
  <si>
    <t>Le Board of Commissionners of Public Utilities a donné une approbation limitée aux services publics pour qu'ils investissent dans l'infrastructure de recharge dans leur budget d'investissement de 2021, et qu'ils développent un programme de travaux préparatoires pour encourager les tiers à mettre en place de l'infrastructure.
En 2020, l'organisme de réglementation des services publics a émis l'ordonnance n° P.U. 27(2020) déterminant que les taux, frais et péages liés aux services de recharge publics ne nécessitent pas l'approbation ou la réglementation de la Commission. Entre autres, l'ordonnance permet une certaine souplesse dans la manière d'aborder les modèles de recouvrement des coûts, ce qui pourrait rendre l'environnement plus propice à la participation future du secteur privé à l'offre de services de recharge.</t>
  </si>
  <si>
    <t>Tarifs d’électricité avantageux pour VE</t>
  </si>
  <si>
    <t>FortisBC et BC Hydro ont des tarifs spéciaux pour la recharge rapide en courant continu.</t>
  </si>
  <si>
    <t>Au début 2022, l'Ontario a annoncé qu'elle étudierait la possibilité d'appliquer des tarifs de recharge de nuit très bas (future carte de pointage)</t>
  </si>
  <si>
    <t>Hydro-Québec a créée le tarif expérimental BR plus adapté au comportement des BRCC (faible F.U. et grande puissance) et disponible pour tout propriétaire de bornes installées sur un compteur dédié</t>
  </si>
  <si>
    <t>Projets pilotes/programmes d'optimisation du réseau</t>
  </si>
  <si>
    <t>Les services publics proposent des projets pilotes ou des programmes pour explorer la charge gérée, le véhicule-réseau, etc.</t>
  </si>
  <si>
    <t>BC Hydro procède à des essais de recharge intelligente à petite échelle.</t>
  </si>
  <si>
    <t>Charge Up
- Géré par Enmax, un service public de Calgary
- Phase 1 : étudiait le moment où les conducteurs rechargent leurs véhicules électriques et la durée de cette recharge
- Phase 2 : (lancé en 2021) explore les facteurs qui influencent le comportement de recharge</t>
  </si>
  <si>
    <t>SmartCharge Saskatchewan
- Offert par SaskPower
- Programme pilote qui recueille des données sur les comportements de conduite et de recharge afin de déterminer les impacts des VE sur le réseau</t>
  </si>
  <si>
    <t>Grid Innovation Fund (GIF) (Independent Electricity System Operator's (IESO))
- Finance des projets qui permettent aux clients de mieux gérer leur consommation d'énergie ou qui réduisent les coûts associés au maintien d'un fonctionnement fiable du réseau de la province
- Supporte les projets qui valident la performance et l'analyse de rentabilisation des nouvelles technologies, pratiques, et services, ainsi que les projets qui identifient et atténuent les obstacles au marché, ou accélèrent autrement l'adoption de solutions énergétiques compétitives et rentables
L'Espace innovation CEO (Commission de l'énergie de l'Ontario (CEO))
- Le programme soutient la mise à l'essai de projets liés à l'énergie qui démontrent des avantages potentiels pour les clients et le réseau électrique
- Inclut l'accès au personnel de la CEO pour discuter d'idées novatrices, de conseils réglementaires personnalisés, et de la possibilité de demander et de recevoir une dispense temporaire d'une exigence réglementaire
- Au moins une entreprise de distribution locale a utilisé ce programme pour obtenir des éclaircissements réglementaires sur les investissements dans les véhicules électriques
À l'automne 2021, la SIERE et la CEO ont lancé un appel de propositions ciblé conjoint qui soutenait des projets de recherche et de démonstration susceptibles d'apporter une valeur ajoutée aux consommateurs et au réseau. Cet appel soutiendra plusieurs projets liés aux véhicules électriques
Bon nombre des quelque 60 entreprises de distribution locales de l'Ontario dirigent des travaux indépendants sur les véhicules électriques, y compris Alectra, qui a lancé plusieurs initiatives liées aux véhicules électriques</t>
  </si>
  <si>
    <t>InnovHQ - Solutions de recharge pour parcs de véhicules: Plateforme intelligente de gestion de la recharge, service de recharge.
Projet-pilot de tester le recharge intelligent (Hilo)</t>
  </si>
  <si>
    <t>Smart Grid Atlantic 
- Programme de recherche et démonstration de quatre ans financé par le gouvernement fédéral et visant à déterminer comment les technologies énergétiques de l'avenir peuvent apporter des avantages aux clients, communautés et provinces. Lancé en 2019,  il n'est cependant pas spécifique aux VE</t>
  </si>
  <si>
    <t>EV Smart Charging Program (Nova Scotia Power Inc.) 
- Invite les propriétaires de maison à installer un système de recharge intelligent afin de recueillir des données sur le potentiel du véhicule-réseau. Résultats attendus en 2022</t>
  </si>
  <si>
    <t>4-Stratégie, réglementation et éducation</t>
  </si>
  <si>
    <t>Norme VZE légers</t>
  </si>
  <si>
    <t>Norme législative de 100 % des ventes de VL d'ici à 2035</t>
  </si>
  <si>
    <t>Autre norme législative</t>
  </si>
  <si>
    <t>Cible  non législative de 100 % des ventes de VL d'ici à 2035</t>
  </si>
  <si>
    <t>Tout autre cible ou signal</t>
  </si>
  <si>
    <t>+1 pour cibles intermédiaires législatives</t>
  </si>
  <si>
    <t>Zero-Emission Vehicles Act &amp; ZEV Regulation (législatif)
- Les VZE représentent 10% des ventes de VL d'ici 2025, 30 % d'ici 2030 et 100 % d'ici 2040 (+1 pour cibles intermédiaires légiférés)
- Première juridiction au monde à légiférer sur une cible de 100 % de ventes de VZE
- Adoption du ZEV Act en 2019 et du ZEV Regulation en 2020.
- Examen formel de la loi et du règlement ZEV en cours : changements conformes à la CleanBC Roadmap to 2030
CleanBC Roadmap to 2030 (non législatif)
- La Colombie-Britannique s'est engagée à accélérer les cibles de ventes de VZE légers à 26% d'ici 2026, 90% d'ici 2030, et 100% d'ici 2035</t>
  </si>
  <si>
    <t>Plan pour une Économie Verte 2030 (cibles non législatives):
- 100% des véhicules automobiles vendus seront des véhicules électriques en 2035
- La vente de véhicules à essence sera interdite en 2035
- l'électrification de 40% des taxis d'ici à 2030
16% d'ici à 2025 avec cibles intermédiaires (2020: 6%; 2021: 8%; 2022: 10%; 2023: 12%; 2024: 14%). (+1 pour cibles intermédiaires)
Un projet de règlement visant le resserrement de la norme VZE en 2025-2035 est actuellement en cours de révision. Ce projet de règlement augmenterait la part des ventes de VZE à 100% d'ici à 2035 (carte de pointage future)</t>
  </si>
  <si>
    <t xml:space="preserve"> Plan d’action du Nouveau-Brunswick : La transition vers une économie à faibles émissions de carbone (non-législatif)
- Cible de 20 000 VE sur les routes d'ici 2030</t>
  </si>
  <si>
    <t>Le Net Zero Framework for 2040 fixe un objectif non législatif selon lequel &gt;60 % des véhicules immatriculés à l'Î.-P.-É. seront des VZE d'ici 2040, et 100 % des ventes seront des VZE d'ici 2035.</t>
  </si>
  <si>
    <t>Environment Goals and Climate Change Reduction Act (EGCCRA)
- La province s'engage à élaborer et mettre en œuvre une norme VZE garantissant que au minimum 30% des ventes de nouveaux véhicules légers et personnels dans la province seront des VZE d'ici à 2030
-Adopté en 2021</t>
  </si>
  <si>
    <t>Our Clean Future: A Yukon strategy for climate change, energy and a green economy  (non législatif)
- Cibles en matière de ZEV de 10% des ventes de VL d'ici 2025, et de 30 % d'ici 2030</t>
  </si>
  <si>
    <t>Norme VZE moyens et lourds</t>
  </si>
  <si>
    <t>Norme législative de 100% des ventes de VML d'ici à 2045 avec cibles intermédiaires</t>
  </si>
  <si>
    <t>Cible non législative de 100% des ventes d'ici 2045</t>
  </si>
  <si>
    <t>La CleanBC Roadmap to 2030 signale l'intention de créer un objectif de ventes de VML VZE s'alignant sur la Californie (Californie : mandat selon lequel toutes les activités des véhicules utilitaires moyens et lourds doivent être à 100 % sans émissions d'ici 2045, dans la mesure du possible). Il est prévu d'annoncer le mandat d'ici 2023.</t>
  </si>
  <si>
    <t>Plan pour une Économie Verte 2030 (cibles non réglementées):
- A signalé son intention de se doter d'une norme VZE pour véhicules lourds
- Électrification de 55% des autobus urbains et de 65% des autobus scolaires d'ici à 2030</t>
  </si>
  <si>
    <t>Net Zero Framework for 2040 (non-législatif)
- Fixe la cible que 40% ou plus des VML immatriculés soient des VZE d'ici à 2040</t>
  </si>
  <si>
    <t>Cibles sectorielles de réduction des GES</t>
  </si>
  <si>
    <t>Secteur des transports</t>
  </si>
  <si>
    <t>Cibles de réduction des GES du secteur des transports adoptées dans un plan ou une loi</t>
  </si>
  <si>
    <t>Climate Change Accountability Act:
- 27-32% d'ici 2030 par rapport à une base de référence de 2007</t>
  </si>
  <si>
    <t>Politique de mobilité durable - 2030 : Transporter le Québec vers la modernité
- Réduction de 37,5 % des émissions de GES dans le secteur des transports sous le niveau de 1990</t>
  </si>
  <si>
    <t>Le Net Zero Framework for 2040 :
- Fixe des cibles spécifiques au transport de réduction des émissions de 25% à 30% d'ici à 2030, et de 55% à 65% d'ici à 2040, par rapport au niveau de référence de 2015</t>
  </si>
  <si>
    <t>Our Clean Future: A Yukon strategy for climate change, energy and a green economy:
- Cible de réduction des émissions de GES totales provenant d'une combinaison de secteurs (transport, chauffage, production d'électricité, autres activités commerciales et industrielles, déchets et autres secteurs) de 30% par rapport à 2010 ; non spécifique à un secteur.</t>
  </si>
  <si>
    <t xml:space="preserve">La 2030 Energy Strategy :
- Fixe comme objectif de réduire les émissions de GES due secteur des transports de 10 % par habitant </t>
  </si>
  <si>
    <t>Secteur de l’électricité</t>
  </si>
  <si>
    <t>La juridiction dispose d'un réseau à faible intensité de carbone (&lt;=25 g CO2e/kWh d'électricité produite, selon le Rapport d'inventaire national du Canada 2022), ou a adopté des cibles de réduction des GES du secteur de l'électricité dans un plan ou une loi, ou s'est engagée à éliminer progressivement le charbon dans un plan ou une loi, ou mène des projets pilotes/études pour écologiser son réseau</t>
  </si>
  <si>
    <t>7,3 g de GES/kWh d'électricité produite</t>
  </si>
  <si>
    <t>590 g de GES/kWh d'électricité produite</t>
  </si>
  <si>
    <t>580 g de GES/kWh d'électricité produite</t>
  </si>
  <si>
    <t>1.1 g de GES/kWh d'électricité produite</t>
  </si>
  <si>
    <t>25 g de GES/kWh d'électricité produite</t>
  </si>
  <si>
    <t>1.5 g de GES/kWh d'électricité produite</t>
  </si>
  <si>
    <t>290 g de GES/kWh d'électricité produite</t>
  </si>
  <si>
    <t>0 g de GES/kWh d'électricité produite</t>
  </si>
  <si>
    <t>670 g de GES/kWh d'électricité produite</t>
  </si>
  <si>
    <t>24 g de GES/kWh d'électricité produite</t>
  </si>
  <si>
    <t>100 g de GES/kWh d'électricité produite</t>
  </si>
  <si>
    <t>180 g de GES/kWh d'électricité produite</t>
  </si>
  <si>
    <t>770 g de GES/kWh d'électricité produite</t>
  </si>
  <si>
    <t>Réseau à faible intensité de carbone (&lt;=25 g de GES/kWh d'électricité produite)</t>
  </si>
  <si>
    <t>La province s'est engagée à éliminer progressivement les émissions provenant de la production d'électricité au charbon d'ici 2030.
Renewable Electricity Act :
- Prévoit un cible légal de 30 % d'électricité renouvelable d'ici 2030
- Des objectifs intermédiaires ont été mis en place par décret ministériel en 2019 : 15 % d'ici 2022, 20 % d'ici 2025, 26 % d'ici 2028</t>
  </si>
  <si>
    <t>SaskPower éliminera progressivement toute production d'électricité au charbon conventionnelle, et réduira de 50 % ses émissions de GES (par rapport aux niveaux de 2005) d'ici 2030.</t>
  </si>
  <si>
    <t>Élimination progressive du charbon (d'ici 2040 par défaut, ou 2030 si avantageux sur le plan économique)
Politique énergétique 2011 :
- Fixant des cibles non imposées de satisfaire 75 % de la demande d'électricité avec des sources renouvelables ou sans émissions d'ici 2020.
- Cette cible a été dépassée
Loi sur l'électricité :
- Énergie NB exigeait qu'au moins 40% de l'électricité produite dans la province provienne de sources renouvelables
- Au cours de l'exercice 2021-2022, 42% d'électricité renouvelable est atteint</t>
  </si>
  <si>
    <t>Greenhouse Gas Emissions Regulations
- Plafonnement des émissions du secteur de l'électricité jusqu'en 2030
- Exige que le secteur de l'électricité réduise ses émissions de GES de 25% d'ici à 2020, et de 55% d'ici à 2030 
Environmental Goals and Climate Change Reduction Act
-  Engagement de produire 80 % d'électricité renouvelable d'ici à 2030
- Élimination progressive de la production d'électricité au charbon d'ici à 2030</t>
  </si>
  <si>
    <t>2030 Energy Strategy: A Path to More Affordable, Secure and Sustainable Energy in the Northwest Territories
- Fixe l'objectif de réduire de 25 % en moyenne les émissions de GES liées à la production d'électricité dans les communautés fonctionnant au diesel</t>
  </si>
  <si>
    <t>Le plan du projet hybride solaire-diesel de Kugluktuk prévoit le remplacement d'une centrale diesel par un système hybride solaire-diesel de 2,6 MW, incluant 500 KW d'énergie solaire et un système de stockage de l'énergie par batteries</t>
  </si>
  <si>
    <t>Autres signaux de prix et incitatifs</t>
  </si>
  <si>
    <t>Norme sur les combustibles à faible teneur en carbone</t>
  </si>
  <si>
    <t>La juridiction a en place une norme sur les combustibles propres/faible en carbone dont profite financièrement la recharge des VE/le ravitaillement en hydrogène. Les normes sur les combustibles renouvelables ne sont pas prises en compte.</t>
  </si>
  <si>
    <t>GHG Reduction (Renewable &amp; Low Carbon Fuel Requirements) Act and Renewable &amp; Low Carbon Fuel Requirements Regulation :
- Connus collectivement sous le nom de BC’s low carbon fuel standard (BC-LCFS), ils ont été créés pour réduire l'intensité en carbone des combustibles
- Les opérateurs de sites, incluant les fournisseurs de réseaux de recharge de flottes et les services publics, peuvent générer des crédits en vertu de la partie 3 du LCFS</t>
  </si>
  <si>
    <t>Renewable Fuels Standard :
- Exige une moyenne annuelle minimale de 5 % de gaz renouvelable et 2 % de diesel renouvelable
- Pour satisfaire le RFS, les combustibles renouvelables doivent présenter des émissions de GES inférieures d'au moins 25 % à celles d'un combustible équivalent</t>
  </si>
  <si>
    <t xml:space="preserve">Le gouvernement a annoncé une proposition de règlement en 2021 (règlement sur l'intégration de contenu à faible intensité carbone dans l'essence et le carburant diesel), mais le plan devrait démarrer en 2023. </t>
  </si>
  <si>
    <t>Taxe sur le carbone</t>
  </si>
  <si>
    <t>La juridiction a un prix sur le carbone considéré comme équivalent au filet de sécurité fédéral (taxe sur le carbone, système de tarification basé sur les résultats, taxe sur les combustibles, etc.)</t>
  </si>
  <si>
    <t>Taxe provinciale sur le carbone</t>
  </si>
  <si>
    <t xml:space="preserve"> Taxe fédérale sur le carburant, STFR provincial</t>
  </si>
  <si>
    <t xml:space="preserve"> Taxe fédérale sur le carburant, STFR provincial &amp; fédéral (dépendamment du secteur)</t>
  </si>
  <si>
    <t>Filet de sécurité fédéral</t>
  </si>
  <si>
    <r>
      <rPr>
        <sz val="11"/>
        <color theme="1"/>
        <rFont val="Calibri"/>
        <family val="2"/>
        <scheme val="minor"/>
      </rPr>
      <t xml:space="preserve"> Taxe fédérale sur le carburant, STFR provincial depuis le 1</t>
    </r>
    <r>
      <rPr>
        <vertAlign val="superscript"/>
        <sz val="11"/>
        <color rgb="FF000000"/>
        <rFont val="Calibri"/>
        <family val="2"/>
        <charset val="1"/>
      </rPr>
      <t>er</t>
    </r>
    <r>
      <rPr>
        <sz val="11"/>
        <color theme="1"/>
        <rFont val="Calibri"/>
        <family val="2"/>
        <scheme val="minor"/>
      </rPr>
      <t xml:space="preserve"> janvier 2022</t>
    </r>
  </si>
  <si>
    <t>Le Québec fait partie du système de marché du carbone de la Western Climate Initiative (WCI).</t>
  </si>
  <si>
    <t xml:space="preserve"> Taxe fédérale sur le carburant, STFR provincial depuis le 1er janvier 2021</t>
  </si>
  <si>
    <t>Taxe provinciale sur le carburant, STFR fédéral</t>
  </si>
  <si>
    <t>Système provincial de plafonnement et d'échange</t>
  </si>
  <si>
    <t>Taxe provinciale sur le carburant, STFR provincial</t>
  </si>
  <si>
    <t xml:space="preserve">Taxe territoriale sur le carbone </t>
  </si>
  <si>
    <t>Incitatifs non-financiers</t>
  </si>
  <si>
    <t>Accès ou tarifs préférentiels sur les infrastructures de transport provinciales (par exemple, traversiers, voies réservées aux véhicules à occupation multiple, etc.) ou autres incitatifs non financiers</t>
  </si>
  <si>
    <t>Véhicules électriques dans les voies VOM sur des autoroutes de la Colombie-Britannique :
- Un collant donne accès au VOM pour les véhicules à faibles émissions admissibles immatriculés en Colombie-Britannique (VEB, VHR, VPC) sur certaines autoroutes dans le Lower Mainland et Kelowna</t>
  </si>
  <si>
    <t>Voies réservées aux VMO et VMOT :
- Les véhicules munis d'une plaque d'immatriculation verte de l'Ontario peuvent accéder aux voies réservées aux VMO et VMOT sur les autoroutes provinciales, quel que soit le nombre d'occupants du véhicule et, lorsqu'applicable, sans frais.
- VEB, VHR et VPC - et les VEB et VHR d'occasion de l'année modèle 2010 ou ultérieure - sont tous admissibles aux plaques d'immatriculation vertes de l'Ontario.</t>
  </si>
  <si>
    <t>Accès à des voies prioritaires pour véhicules à occupation multiple, exemption des péages, réduction du coût de certains traversiers</t>
  </si>
  <si>
    <t>Éducation du public</t>
  </si>
  <si>
    <t>Sensibilisation et information du public</t>
  </si>
  <si>
    <t>Programmes d'éducation subventionnés comprenant au moins 2 des tactiques suivantes : sensibilisation en personne, essais routiers, formation de leaders dans la communauté</t>
  </si>
  <si>
    <t>Programmes d'éducation subventionnés comprenant au moins 1 des tactiques suivantes : sensibilisation en personne, essais routiers, sensibilisation spécifique à la communauté, formation de leaders dans la communauté.</t>
  </si>
  <si>
    <t>Programmes d'éducation subventionnés spécifiques aux municipalités ou à d'autres acteurs institutionnels et/ou des conseils techniques</t>
  </si>
  <si>
    <t>Site web éducatif</t>
  </si>
  <si>
    <t>Emotive :
- Histoires, documents, et événements en plusieurs langues - incluant l'organisation d'essais routiers et de démonstrations de véhicules électriques, et la préparation de présentations éducatives
- Offre des ressources incluant des liens vers des outils d'approvisionnement/d'analyse et une liste de concessionnaires de VE
- Inclut le Emotive Community Incentive Outreach Program, le Campaigns Network, et le EV Ambassadors program</t>
  </si>
  <si>
    <t>Municipal Climate Change Action Centre 
- A développé plusieurs outils pour soutenir l'éducation et le savoir-faire qui augmentent dans le domaine des VE et de la recharge. Ces outils incluent notamment le EV Savings Calculator, le EV Knowledge Guide, et le EV Charging Install and Operations Guide</t>
  </si>
  <si>
    <t>SaskPower offre du contenu éducatif en ligne, notamment des vidéos sur les VE</t>
  </si>
  <si>
    <t>L'organisme à but non lucratif Plug'N'Drive mène des activités d'éducation du public, mais ne reçoit pas de financement provincial.</t>
  </si>
  <si>
    <t>Appui au programme de promotion de l'électrification des transports
- Accélère l’adoption des VE en finançant des projets, des activités, ou des événements visant à éduquer le public sur les avantages des VE et à promouvoir leur utilisation par le public et les entreprises
- Une aide financière allant jusqu'à 250 000 $ par projet était disponible
- Le programme s'est terminé le 31 mars 2021, tous les financements pour l'éducation sont désormais concentrés sur Roulons électrique
E-roule: 
- Programme pilote d'auto-école qui utilise des véhicules électriques pour l'enseignement
- Le programme inclut des sondages auprès du public.
Roulons électrique:
- Éducation du public et ressources en ligne
- Offre des essais routiers 
(subventionnée par le Gouvernement du Quebec)</t>
  </si>
  <si>
    <t>Rabais pour véhicule électrique NBranché
- Une initiative d'Énergie NB qui inclut des présentations lors d'événements communautaires, des ressources en ligne et des activités de sensibilisation auprès des concessionnaires automobiles (par exemple, l'organisation de webinaires et l'élaboration de supports marketing pour leur utilisation)
- D'autres activités de marketing et de communication ont inclus des publicités sur panneaux d'affichage, à la radio, à la télévision, sur YouTube et dans les annonces Google
Plug’N’Drive:
- Partenariat avec Énergie NB pour offrir une tournée d'essais routiers au cours de l'été 2022 (c.-à-d., pas inclus dans cette carte de pointage)
L'Association pulmonaire du Nouveau-Brunswick :
- Partage des campagnes d'éducation et de sensibilisation par l'entremise des médias sociaux et traditionnels
- Gère des sondages d'opinion publique annuels visant à évaluer les perceptions des consommateurs et les obstacles à l'adoption des VE et à adapter la campagne d'éducation de l'année suivante.</t>
  </si>
  <si>
    <t>All EV PEI :
- Financement provincial accordé en février 2021 pour fournir un programme d'éducation, de sensibilisation, et d'expérience (site web et de la sensibilisation) aux résidents et entreprises sur le climat et les avantages de la propriété des VE
-Inclut des webinaires, des vidéos éducatifs, et de l'information sur les rabais</t>
  </si>
  <si>
    <t>EV Assist :
- Site web éducatif financé par la province, opportunité de connecter avec d'autres propriétaires de VE, et un calculateur d'économies d'opération
Next Ride :
- Programme d'essais routiers, sondages, et sensibilisation à des événements à travers la province</t>
  </si>
  <si>
    <t>takeCHARGE :
- Offert par Newfoundland Power et NL Hydro pour sensibiliser les Terre-Neuviens à l'efficacité énergétique et aux programmes de rabais. 
- Offre des renseignements sur les VE, le choix d'un VE, la recharge, les économies de carburant, etc. 
Drive Electric NL : 
- Financé par les gouvernements fédéral et provincial pour diriger des activités d'éducation et de sensibilisation sur les VE, y compris un centre d'accueil pour éducation et essais routiers.</t>
  </si>
  <si>
    <t>"EV Discovery Day" du Gouvernement du Yukon et du Yukon Transportation Museum :
- Présentations, une foire commerciale mettant en vedette des concessionnaires locaux, et une exposition éducative au musée
- Des propriétaires de VE locaux présentaient leurs véhicules et répondaient aux questions.
- Marketing et promotion dans les médias sociaux.</t>
  </si>
  <si>
    <t>Arctic Energy Alliance 
- Organise des actions de sensibilisation et événements
- Les restrictions dues à la Covid ont entrainé l'annulation de l'événement prévu pour 2021, qui aurait inclus des essais routiers. Deux événements reprogrammés ont eu lieu en avril et juillet 2022.</t>
  </si>
  <si>
    <t>Éducation ciblée pour les communautés mal desservies</t>
  </si>
  <si>
    <t>Toute action de sensibilisation/d’éducation ciblée, y compris dans différentes langues, au besoin</t>
  </si>
  <si>
    <t>Emotive :
- Offre certaines ressources dans d'autres langues, dont le français, le punjabi, le chinois simplifié, et le chinois traditionnel.
CleanBC Go Electric Fleets :
- Offre du financement plus élevé aux communautés autochtones, mais pas de campagne d'éducation ciblant les groupes visés par les mesures d'équité.</t>
  </si>
  <si>
    <t>Next Ride :
- Se concentre sur fournir de l'information pour les Acadiens (documentation en français), embaucher du personnel de sensibilisation afro-néo-écossais pour identifier les obstacles à l'adoption des VE, et offrir des opportunités d'essais routiers aux communautés afro-néo-écossaises</t>
  </si>
  <si>
    <t>Éducation d’entreprises</t>
  </si>
  <si>
    <t>Éducation financée pour les entreprises, incluant les conseils techniques et la sensibilisation en personne.</t>
  </si>
  <si>
    <t>Autre éducation financée pour les entreprises</t>
  </si>
  <si>
    <t>West Coast Electric Fleets:
- Boîte à outils destinée aux gestionnaires de flotte de véhicules publique et privée pour leur permettre d'évaluer la composition et l'utilisation actuelles de leur flotte afin d'identifier des opportunités pour les VZE, de calculer et comparer les coûts d'intégration des VZE au sein de flottes, d'accéder à des informations sur les incitatifs et politiques, et d'accéder à des ressources de mise en œuvre
- Comprend des outils, des études de cas, et des séminaires en ligne pour flottes de véhicules</t>
  </si>
  <si>
    <t>Transportez Vert
- Aide les entreprises, les municipalités, et les organismes publics à réduire la consommation de carburant et les émissions de gaz à effet de serre de leurs flottes
- Comprend une formation sur l'électrification de flottes de véhicules pour les opérateurs de flottes, et du soutien des installations de BRCC
Institut du véhicule innovant: 
- Accompagnement des flottes dans l'électrification (subventionnée par le gouv. du Québec)</t>
  </si>
  <si>
    <t>Next Ride :
- Offre de l'expertise interne sur la façon de convertir des flottes, d'élaborer des analyses de rentabilisation, et de choisir et installer de l'infrastructure de recharge.
- L'équipe de Next Ride est à la disposition des gestionnaires de flottes intéressés pour des consultations techniques générales afin de soutenir la transition.
- Il est également possible d'embaucher du personnel de la Clean Foundation afin d'élaborer des études sur la conversion de flottes ou pour d'autres services au cas par cas.</t>
  </si>
  <si>
    <t>5-Développement de l'industrie et de la main-d'œuvre</t>
  </si>
  <si>
    <t>Développement et formation de la main-d'œuvre</t>
  </si>
  <si>
    <t>Des programmes exhaustifs de formation et de certification subventionnés pour un éventail de secteurs de la main-d'œuvre, comme les gens de métier, le personnel de réparation automobile, les détaillants automobiles, et les premiers intervenants</t>
  </si>
  <si>
    <t>Programmes de formation financés spécifiques aux VZE pour au moins un secteur de la main-d'œuvre</t>
  </si>
  <si>
    <t>Autres initiatives de formation</t>
  </si>
  <si>
    <t>+1 pour l'accélération de la formation de techniciens VZE
-1 si les mesures ne sont pas spécifiques aux VZE (mais s’appliquent plutôt à des économies plus larges)</t>
  </si>
  <si>
    <t>Go Electric Training program
- Aide les électriciens Sceau rouge de la Colombie-Britannique à compléter le Electric Vehicle Infrastructure Training Program (EVITP) offert par l'Electrical Joint Training Committee (EJTC)
- Ce programme offre une formation et certification aux électriciens installateurs d'infrastructures de recharge
Electric Vehicle Maintenance Training program
- Le financement de Go Electric soutien aussi l'expansion de ce programme qui est disponible pour les Red Seal Automotive Service Technicians dans 4 écoles différentes en Colombie-Britannique. Le programme est maintenant offert au British Columbia Institute of Technology (BCIT), Camosun College, Okanagan College et au College of New Caledonia.
EVfriendly (Automotive Retailers Association of British Columbia (ARA))
- Une certification dirigée par l'industrie, parrainée par le programme Go Electric, conçue pour cultiver un plus haut degré de confiance dans la possession d'un VZE
- Le programme permet de s'assurer que seuls des professionnels formés et qualifiés de l'industrie vendent, entretiennent, réparent, et recyclent les VZE de façon responsable et sécuritaire</t>
  </si>
  <si>
    <t>Phase 2 de Piloter la prospérité
- Engagement à investir dans les travailleurs de l'automobile
- Comprend le programme Tech Challenge de FIRST Robotics qui vise à promouvoir des parcours professionnels en offrant aux élèves des opportunités d'apprentissage pratique et en équipe afin de développer leurs compétences en STIM, et de les préparer aux emplois de l'avenir dans le secteur automobile transformé, incluant le développement et la fabrication de la technologie de VE
TalentEdge Fellowship Program (TFP)
- Offre un soutien aux étudiants actuels des collèges et universités, aux nouveaux diplômés, et aux titulaires d'une maîtrise pour qu'ils puissent travailler sur des projets de recherche et de développement menés par l'industrie et liés aux technologies de l'automobile et de la mobilité intelligente, comme les technologies des véhicules connectés et automatisés (VCA), les véhicules électriques (VE), les technologies des batteries, les technologies métallurgiques (métaux et mines) et d'autres domaines connexes.
- Par l'intermédiaire du Réseau ontarien d'innovation pour les véhicules, soutient les titulaires de doctorat et les boursiers postdoctoraux qui travaillent à des projets de recherche et de développement dans les domaines susmentionnés.</t>
  </si>
  <si>
    <t>Compétences VÉ
- Programme de formation continue pour adapter les compétences des travailleurs de l'industrie du service automobile pour les VE
Programme de formation continue en technologie des véhicules électriques
- Renforcer la formation en technologie des véhicules électriques du Cégep de St-Jérôme 
École de mécanique automobile 
- 8 formations disponibles pour les mécaniciens souhaitant se familiariser avec les transports électrifiés
Projet « En route» : mené par Propulsion Québec (soutenu financièrement par le gouvernement du Québec) ce projet a pour objectif de valoriser le secteur d’activité de l’électrification des transports auprès d’étudiants, finissants, chercheurs d’emplois et travailleurs qualifiés et d’attirer cette main-d’œuvre de qualité dans les rangs des entreprises et organisations québécoises.</t>
  </si>
  <si>
    <t>La province a fait don de deux bornes de recharge niveau 2 au Automotive Technology Program du Holland College</t>
  </si>
  <si>
    <t>Financement de programmes de formation d'électriciens pour l'installation de bornes de recharge par l'intermédiaire du Nova Scotia Community College et de la Clean Foundation.</t>
  </si>
  <si>
    <t>La province a annoncé un financement de 974 000 $ pour le développement d'un cours sur l'entretien des VE au College of the North Atlantic. La formation est axée sur trois sujets : la formation de compagnons dans l'entretien de véhicules électriques, la formation d'électriciens sur la façon d'installer et d'entretenir des bornes de recharge sur des propriétés résidentielles et commerciales, et un volet pour les premiers intervenants afin qu'ils apprennent comment réagir dans les situations impliquant des VE</t>
  </si>
  <si>
    <t>Réutilisation et recyclage des batteries de VE</t>
  </si>
  <si>
    <t>Responsabilité élargie du producteur pour les batteries et les bornes de recharge de VE établie par la loi, ainsi que des investissements et des incitatifs pour l'activité économique locale pour soutenir la réutilisation et le recyclage des batteries</t>
  </si>
  <si>
    <t>Investissements dans l'activité économique locale pour soutenir la réutilisation et le recyclage des batteries</t>
  </si>
  <si>
    <t>CleanBC GoElectric Advanced Research and Commercialization (ARC) Program
- Finance jusqu'à un tiers d'un projet pour développer l'industrie de la Colombie-Britannique, incluant la réutilisation et le recyclage de batteries
Extended Producer Responsibility program:
- Des plans d'inclure les batteries et les bornes de recharge de VE dans le programme ont été annoncés
- Le Gouvernement de la C.-B. a commencé à élaborer des programmes de recyclage de batteries de VE, lesquels devraient être opérationnels en 2026</t>
  </si>
  <si>
    <t xml:space="preserve">Le gouvernement a accordé un financement à Lithion pour soutenir la construction d'une installation de recyclage de batteries au Québec, mais ce financement a été annoncé le 1er avril 2022 et sera donc inclus dans la carte de pointage de 2022. 
Le gouvernement envisage également d'imposer la responsabilité élargie des producteurs, afin d'imposer des taux minimaux de recyclage et de récupération des batteries- mais cela n'a pas encore été mis en œuvre. </t>
  </si>
  <si>
    <t>La province collabore avec la Dalhousie University pour soutenir les projets de recherche du Renewable Energy Storage Laboratory (RESL) qui teste des options de stockage d'électricité à l'échelle du réseau avec des batteries de VE usagées</t>
  </si>
  <si>
    <t>Autres mesures de développement économique</t>
  </si>
  <si>
    <t>Plus d'un investissement additionnel</t>
  </si>
  <si>
    <t>Un investissement additionnel</t>
  </si>
  <si>
    <t>Mise en place du BC Hydrogen Office et proposition d'un investissement de 4,8 milliards de dollars dans 40 projets d'hydrogène dans la province
CleanBC GoElectric Advanced Research and Commercialization (ARC) décrit ci-dessus</t>
  </si>
  <si>
    <t>Alberta Innovates a accordé 1,8 million de dollars à E3 Metals pour financer une usine pilote afin d'intensifier et commercialiser une technologie d'extraction directe de lithium</t>
  </si>
  <si>
    <t>Investissements provinciaux importants pour de nouvelles usines de fabrication
Le plus récent concours du Fonds pour la recherche en Ontario, Excellence en recherche (ER-FRO), priorise les demandes qui appuient la Stratégie ontarienne relative aux minéraux critiques et le Réseau ontarien d'innovation pour les véhicules, donnant priorité aux projets liés au secteur de l'automobile et de la mobilité mettant l'accent sur les véhicules connectés, autonomes et électriques (incluant la technologie de batteries et groupe motopropulseur) et les technologies industrielles et minières axées sur la chaîne de valeur complète</t>
  </si>
  <si>
    <t>Stratégie québécoise de développement de la filière batterie
- Stratégie d'investissement et de développement dans le secteur des batteries, incluant l'exploitation minière, la fabrication commerciale de véhicules électriques, et l'intégration du Québec dans une chaîne d'approvisionnement nord-américaine de recyclage des batteries
Propulsion Québec
- Financement provincial pour une grappe économique en transport électrique et intelligent</t>
  </si>
  <si>
    <t>Par l'entremise de sa société d'État NSBI, la province soutient l’écosystème de la technologie de batteries de la Nouvelle-Écosse, notamment par le biais du NSBI Payroll Rebate</t>
  </si>
  <si>
    <t>Plan pour les énergies renouvelables :
- Initiatives visant à promouvoir l'adoption de véhicules électriques grâce au soutien de l'industrie.
- Au fur et à mesure que ces mesures sont mises en œuvre, des points pourront être attribués dans de futures carte de pointage</t>
  </si>
  <si>
    <t>6-Leadership du gouvernement</t>
  </si>
  <si>
    <t>Acquisition gouvernementale</t>
  </si>
  <si>
    <t>Cibles pour des flottes gouvernementales zéro émission</t>
  </si>
  <si>
    <t>Cible 100 % VL d'ici 2030</t>
  </si>
  <si>
    <t>Cible 100 % VL d'ici 2035</t>
  </si>
  <si>
    <t>Tout autre cible d'acquisition de flotte gouvernementale</t>
  </si>
  <si>
    <t>Cibles d’électrification du parc gouvernemental :
- 100 % des automobiles, des fourgonnettes, des minifourgonnettes et des véhicules utilitaires sport (VUS) en 2030
- 25 % des camionnettes
Rehaussement de l'engagement de l'électrification du parc gouvernemental en 2030
- 100 % des véhicules lourds en 2040, lorsque possible</t>
  </si>
  <si>
    <t>Plan d’action sur les changements climatiques
- s'engage à ce que ses opérations, installations, et véhicules soient neutres en carbone d'ici à 2030
- Action 22 - Préparer une politique de transport vert qui comprendra des mesures pour élaborer un programme gouvernemental sur les véhicules électriques concernant les véhicules de flotte et l'infrastructure de recharge</t>
  </si>
  <si>
    <t>Net Zero Framework
-100 % des VL de la flotte gouvernementale d'ici à 2035
- 100 % de la flotte gouvernemenatle (véhicules légers, moyens et lourds) d'ici à 2040</t>
  </si>
  <si>
    <t>Engagement d'au moins 50 % des achats de nouveaux véhicules légers dans la flotte gouvernementale de 2020 à 2030</t>
  </si>
  <si>
    <t>Investissement dans les infrastructures sur les sites gouvernementaux</t>
  </si>
  <si>
    <t>Le gouvernement installe des infrastructures de recharge/ravitaillement pour VZE sur des sites gouvernementaux, y compris pour un usage public.</t>
  </si>
  <si>
    <t>Efforts pour encourager la recharge /ravitaillement de VZE sur les sites gouvernementaux</t>
  </si>
  <si>
    <t>Le Ministry of Transportation and Infrastructure a installé des BRCC et des bornes de recharge niveau 2 sur 24 sites en Colombie-Britannique, sur des autoroutes/aires de repos/emprises appartenant au gouvernement
Le gouvernement a également installé 47 bornes de recharge à des bureaux du gouvernement provincial, tant pour les flottes que pour les travailleurs</t>
  </si>
  <si>
    <t xml:space="preserve">Pour les installations d'infrastructures de l'Alberta (bâtiments gouvernementaux et publics), tous les nouveaux bâtiments (ou les rénovations totales de bâtiments entiers) doivent avoir au minimum une LEED v4 BD+C Silver certification, incluant des crédits obligatoires déterminés par le Gouvernement de l'Alberta. Il existe des crédits LEED associés à la construction adaptée aux VE. Cependant, ils ne sont PAS inclus dans les crédits obligatoires définis par la province et la certification pourrait être obtenue sans que le bâtiment ne soit adapté aux VE </t>
  </si>
  <si>
    <t>La Société québécoise des infrastructures (SQI) travaille actuellement sur un plan d'action visant à installer des bornes de recharge à des édifices gouvernementaux, conformément à la stratégie de recharge en cours de développement; ces travaux s'ajoutent à plusieurs bornes de recharge déjà en place sur des sites gouvernementaux</t>
  </si>
  <si>
    <t xml:space="preserve">En 2021-2022, la province a financé les autorités sanitaires du Nouveau-Brunswick pour qu'elles élaborent un plan d'infrastructure de recharge dans les hôpitaux et cliniques, grâce à son Fonds pour les changements climatiques. 
La province a aussi financé le ministère des Transports et Infrastructure pour qu'il mène un projet pilote d'infrastructure de recharge à un immeuble à bureaux du gouvernement où cinq bornes de recharge seront installées grâce au Fonds pour les changements climatiques. Deux bornes sont actuellement installées. </t>
  </si>
  <si>
    <t>Éducation du gouvernement et des parlementaires</t>
  </si>
  <si>
    <t>Programme ou initiative en place pour éduquer le personnel du gouvernement &amp; les parlementaires.</t>
  </si>
  <si>
    <t>Programme Carbon Neutral Government 
- Engagement et sensibilisation auprès des flottes du gouvernement provincial et à l'extérieur du gouvernement central (écoles, universités, collèges, hôpitaux)
Journées EV
- Événements annuels organisés à l'assemblée législative pour les représentants élus</t>
  </si>
  <si>
    <t>En novembre 2021, la province a mis en place son Transportation Electrification Council pour demander conseil aux chefs de file de l'industrie et partenaires communautaires sur les moyens de favoriser l'adoption des VE</t>
  </si>
  <si>
    <t>L'EECA a mis en place un EV Swing Vehicle Program permettant au personnel du gouvernement d'utiliser un VZE pour des déplacements liés au travail. Ce programme est conçu pour éduquer et familiariser le personnel avec les VZE.
Aussi pour des cours internes sur l'efficacité énergétique</t>
  </si>
  <si>
    <t>Next Ride a organisé des essais routiers de véhicules électriques et des séances d'information avec des sous-ministres et des ministres en 2020, 2021 et 2022.</t>
  </si>
  <si>
    <t>Soutien aux municipalités &amp; Premières nations</t>
  </si>
  <si>
    <t>La province fournit des fonds aux municipalités et aux Premières nations pour au moins deux des éléments suivants : éducation du public, électrification du parc automobile, infrastructure VZE</t>
  </si>
  <si>
    <t>Autre soutien financier ou en nature aux municipalités et aux Premières nations</t>
  </si>
  <si>
    <t>Community Outreach Incentive Program (COIP)
Les groupes communautaires et gouvernements locaux à travers la Colombie-Britannique peuvent recevoir du financement dans le cadre du pour sensibiliser et encourager les gens à passer aux VE
Go Electric Public Charger program
Les demandeurs autochtones peuvent recevoir jusqu'à 90 % des coûts du projet, jusqu'à un maximum de 130 000 $ par borne de recharge rapide; tous les autres demandeurs peuvent recevoir jusqu'à 50 % des coûts du projet, jusqu'à un maximum de 80 000 $ par borne</t>
  </si>
  <si>
    <t>Electric Vehicles for Municipalities Program &amp; Electric Vehicle Charging Program
- Le gouvernement provincial est le seul bailleur de fonds du Electric Vehicles for Municipalities program et finance 50 % du Electric Vehicle Charging Program.</t>
  </si>
  <si>
    <t>Le Fonds pour la conservation et le climat du Manitoba offre jusqu'à 150 000$ par an aux organismes à but non lucratif et académique, aux municipalités, aux communautés des Affaires autochtones et du Nord Canada pour les projets réduisant les émissions de gaz à effet de serre et s'adressant aux effets des changements climatiques. La liste des récipiendaires de 2021-22 inclut des projets pour des véhicules à zéro émission (VZE).</t>
  </si>
  <si>
    <t>Transportez Vert
- incitatifs pour des bornes de recharge et programmes d'éducation pour rendre les parcs de véhicules routiers plus verts) 
Hydro-Québec Circuit Électrique
- Incitatifs pour des bornes de recharge
Fonds régions et ruralité volet 1 - Soutien au rayonnement des régions permet de financer différents projets de tout ordre, y compris des projets en électrification des transports</t>
  </si>
  <si>
    <t>Les municipalités ont accès au programme de rabais.</t>
  </si>
  <si>
    <t>Les municipalités ont accès à l'Universal Electric Vehicle Incentive</t>
  </si>
  <si>
    <t>Low Carbon Communities Connect2 Program and EV Boost Program
- Financement des municipalités et des bandes des Premières nations pour l'électrification de flotte de véhicules.
La province travaille avec certaines municipalités sur les exigences relatives aux bâtiments adaptés aux VE (carte de pointage future)</t>
  </si>
  <si>
    <t>Financement annoncé pour 2022-2023 (carte de pointage future)</t>
  </si>
  <si>
    <t>Les municipalités et les hameaux peuvent bénéficier d'incitatifs à l'achat et de rabais sur la recharge dans le cadre du programme Good Energy</t>
  </si>
  <si>
    <t>No. champ d’action</t>
  </si>
  <si>
    <t>Points à allouer</t>
  </si>
  <si>
    <t>Adoption de VZE légers</t>
  </si>
  <si>
    <t>Adoption de VZE moyens, lourds et tout-terrain</t>
  </si>
  <si>
    <t>Mise en place de l'infrastructure</t>
  </si>
  <si>
    <t>Stratégie, réglementation et éducation</t>
  </si>
  <si>
    <t>Développement de l'industrie et de la main-d'œuvre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</si>
</sst>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164" formatCode="0.0"/>
    <numFmt numFmtId="165" formatCode="0\ %"/>
    <numFmt numFmtId="166" formatCode="\$#,##0_);[Red]&quot;($&quot;#,##0\)"/>
  </numFmts>
  <fonts count="4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0"/>
      <name val="Calibri"/>
      <family val="2"/>
      <scheme val="minor"/>
    </font>
    <font>
      <sz val="8"/>
      <name val="Calibri"/>
      <family val="2"/>
      <scheme val="minor"/>
    </font>
    <font>
      <u/>
      <sz val="11"/>
      <color theme="10"/>
      <name val="Calibri"/>
      <family val="2"/>
      <scheme val="minor"/>
    </font>
    <font>
      <sz val="11"/>
      <color theme="0"/>
      <name val="Calibri"/>
      <family val="2"/>
      <scheme val="minor"/>
    </font>
    <font>
      <u/>
      <sz val="11"/>
      <color theme="1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b/>
      <u/>
      <sz val="11"/>
      <color rgb="FF993366"/>
      <name val="Calibri"/>
      <family val="2"/>
      <scheme val="minor"/>
    </font>
    <font>
      <b/>
      <sz val="16"/>
      <color rgb="FF0069B5"/>
      <name val="Calibri"/>
      <family val="2"/>
      <scheme val="minor"/>
    </font>
    <font>
      <b/>
      <sz val="14"/>
      <color rgb="FF008F4F"/>
      <name val="Arial"/>
      <family val="2"/>
    </font>
    <font>
      <sz val="11"/>
      <color theme="2"/>
      <name val="Calibri"/>
      <family val="2"/>
      <scheme val="minor"/>
    </font>
    <font>
      <sz val="11"/>
      <name val="Calibri"/>
      <family val="2"/>
      <scheme val="minor"/>
    </font>
    <font>
      <b/>
      <sz val="11"/>
      <name val="Calibri"/>
      <family val="2"/>
      <scheme val="minor"/>
    </font>
    <font>
      <b/>
      <sz val="22"/>
      <color theme="1"/>
      <name val="Arial"/>
      <family val="2"/>
    </font>
    <font>
      <b/>
      <sz val="19"/>
      <color theme="1"/>
      <name val="Arial"/>
      <family val="2"/>
    </font>
    <font>
      <b/>
      <sz val="11"/>
      <name val="Calibri"/>
      <family val="2"/>
    </font>
    <font>
      <sz val="11"/>
      <color rgb="FF000000"/>
      <name val="Calibri"/>
      <family val="2"/>
    </font>
    <font>
      <sz val="11"/>
      <name val="Calibri"/>
      <family val="2"/>
    </font>
    <font>
      <sz val="9"/>
      <color theme="1"/>
      <name val="Calibri"/>
      <family val="2"/>
      <scheme val="minor"/>
    </font>
    <font>
      <b/>
      <sz val="9"/>
      <color theme="1"/>
      <name val="Calibri"/>
      <family val="2"/>
      <scheme val="minor"/>
    </font>
    <font>
      <sz val="9"/>
      <name val="Calibri"/>
      <family val="2"/>
      <scheme val="minor"/>
    </font>
    <font>
      <sz val="11"/>
      <color rgb="FF000000"/>
      <name val="Calibri"/>
      <family val="2"/>
      <charset val="1"/>
    </font>
    <font>
      <b/>
      <sz val="16"/>
      <color rgb="FF000000"/>
      <name val="Calibri"/>
      <family val="2"/>
      <charset val="1"/>
    </font>
    <font>
      <b/>
      <sz val="16"/>
      <color rgb="FF0069B5"/>
      <name val="Calibri"/>
      <family val="2"/>
      <charset val="1"/>
    </font>
    <font>
      <b/>
      <sz val="11"/>
      <color rgb="FF000000"/>
      <name val="Calibri"/>
      <family val="2"/>
      <charset val="1"/>
    </font>
    <font>
      <b/>
      <sz val="10"/>
      <color rgb="FF000000"/>
      <name val="Calibri"/>
      <family val="2"/>
      <charset val="1"/>
    </font>
    <font>
      <sz val="11"/>
      <name val="Calibri"/>
      <family val="2"/>
      <charset val="1"/>
    </font>
    <font>
      <b/>
      <sz val="14"/>
      <color rgb="FF000000"/>
      <name val="Calibri"/>
      <family val="2"/>
      <charset val="1"/>
    </font>
    <font>
      <b/>
      <u/>
      <sz val="11"/>
      <color rgb="FF993366"/>
      <name val="Calibri"/>
      <family val="2"/>
      <charset val="1"/>
    </font>
    <font>
      <sz val="9"/>
      <color rgb="FF000000"/>
      <name val="Calibri"/>
      <family val="2"/>
      <charset val="1"/>
    </font>
    <font>
      <b/>
      <sz val="12"/>
      <color rgb="FF000000"/>
      <name val="Calibri"/>
      <family val="2"/>
      <charset val="1"/>
    </font>
    <font>
      <b/>
      <sz val="9"/>
      <color rgb="FF000000"/>
      <name val="Calibri"/>
      <family val="2"/>
      <charset val="1"/>
    </font>
    <font>
      <sz val="9"/>
      <name val="Calibri"/>
      <family val="2"/>
      <charset val="1"/>
    </font>
    <font>
      <b/>
      <sz val="11"/>
      <name val="Calibri"/>
      <family val="2"/>
      <charset val="1"/>
    </font>
    <font>
      <b/>
      <sz val="11"/>
      <color rgb="FFFFFFFF"/>
      <name val="Calibri"/>
      <family val="2"/>
      <charset val="1"/>
    </font>
    <font>
      <sz val="11"/>
      <color rgb="FFFFFFFF"/>
      <name val="Calibri"/>
      <family val="2"/>
      <charset val="1"/>
    </font>
    <font>
      <sz val="11"/>
      <color rgb="FFFF0000"/>
      <name val="Calibri"/>
      <family val="2"/>
      <charset val="1"/>
    </font>
    <font>
      <b/>
      <sz val="14"/>
      <color rgb="FF008F4F"/>
      <name val="Arial"/>
      <family val="2"/>
      <charset val="1"/>
    </font>
    <font>
      <vertAlign val="superscript"/>
      <sz val="11"/>
      <color rgb="FF000000"/>
      <name val="Calibri"/>
      <family val="2"/>
      <charset val="1"/>
    </font>
    <font>
      <sz val="11"/>
      <name val="Calibri"/>
      <family val="2"/>
      <charset val="128"/>
    </font>
    <font>
      <sz val="11"/>
      <color rgb="FF000000"/>
      <name val="Calibri"/>
      <charset val="1"/>
    </font>
    <font>
      <b/>
      <sz val="22"/>
      <color rgb="FF000000"/>
      <name val="Arial"/>
      <family val="2"/>
      <charset val="1"/>
    </font>
    <font>
      <b/>
      <sz val="19"/>
      <color rgb="FF000000"/>
      <name val="Arial"/>
      <family val="2"/>
      <charset val="1"/>
    </font>
  </fonts>
  <fills count="27">
    <fill>
      <patternFill patternType="none"/>
    </fill>
    <fill>
      <patternFill patternType="gray125"/>
    </fill>
    <fill>
      <patternFill patternType="solid">
        <fgColor rgb="FF3F9793"/>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3"/>
        <bgColor indexed="64"/>
      </patternFill>
    </fill>
    <fill>
      <patternFill patternType="solid">
        <fgColor theme="4"/>
        <bgColor theme="4"/>
      </patternFill>
    </fill>
    <fill>
      <patternFill patternType="solid">
        <fgColor theme="4"/>
        <bgColor indexed="64"/>
      </patternFill>
    </fill>
    <fill>
      <patternFill patternType="solid">
        <fgColor theme="8"/>
        <bgColor indexed="64"/>
      </patternFill>
    </fill>
    <fill>
      <patternFill patternType="solid">
        <fgColor theme="1" tint="0.499984740745262"/>
        <bgColor indexed="64"/>
      </patternFill>
    </fill>
    <fill>
      <patternFill patternType="solid">
        <fgColor theme="3" tint="0.749992370372631"/>
        <bgColor indexed="64"/>
      </patternFill>
    </fill>
    <fill>
      <patternFill patternType="solid">
        <fgColor theme="6"/>
        <bgColor indexed="64"/>
      </patternFill>
    </fill>
    <fill>
      <patternFill patternType="solid">
        <fgColor rgb="FFFF9933"/>
        <bgColor indexed="64"/>
      </patternFill>
    </fill>
    <fill>
      <patternFill patternType="solid">
        <fgColor rgb="FFFFC000"/>
        <bgColor indexed="64"/>
      </patternFill>
    </fill>
    <fill>
      <patternFill patternType="solid">
        <fgColor rgb="FFFF5B11"/>
        <bgColor indexed="64"/>
      </patternFill>
    </fill>
    <fill>
      <patternFill patternType="solid">
        <fgColor rgb="FFE7FFF2"/>
        <bgColor indexed="64"/>
      </patternFill>
    </fill>
    <fill>
      <patternFill patternType="solid">
        <fgColor rgb="FFE7FFF2"/>
        <bgColor rgb="FFFFFFFF"/>
      </patternFill>
    </fill>
    <fill>
      <patternFill patternType="solid">
        <fgColor rgb="FFCBC8C8"/>
        <bgColor rgb="FFD9D9D9"/>
      </patternFill>
    </fill>
    <fill>
      <patternFill patternType="solid">
        <fgColor rgb="FF003766"/>
        <bgColor rgb="FF00213D"/>
      </patternFill>
    </fill>
    <fill>
      <patternFill patternType="solid">
        <fgColor rgb="FF7F7F7F"/>
        <bgColor rgb="FF808080"/>
      </patternFill>
    </fill>
    <fill>
      <patternFill patternType="solid">
        <fgColor rgb="FF3F9793"/>
        <bgColor rgb="FF657D9D"/>
      </patternFill>
    </fill>
    <fill>
      <patternFill patternType="solid">
        <fgColor rgb="FF00B050"/>
        <bgColor rgb="FF008F4F"/>
      </patternFill>
    </fill>
    <fill>
      <patternFill patternType="solid">
        <fgColor rgb="FFFFC000"/>
        <bgColor rgb="FFFF9933"/>
      </patternFill>
    </fill>
    <fill>
      <patternFill patternType="solid">
        <fgColor rgb="FFFF9933"/>
        <bgColor rgb="FFED7D31"/>
      </patternFill>
    </fill>
    <fill>
      <patternFill patternType="solid">
        <fgColor rgb="FFFF5B11"/>
        <bgColor rgb="FFED7D31"/>
      </patternFill>
    </fill>
    <fill>
      <patternFill patternType="solid">
        <fgColor rgb="FF2B2929"/>
        <bgColor rgb="FF404040"/>
      </patternFill>
    </fill>
  </fills>
  <borders count="27">
    <border>
      <left/>
      <right/>
      <top/>
      <bottom/>
      <diagonal/>
    </border>
    <border>
      <left/>
      <right/>
      <top style="thin">
        <color theme="4"/>
      </top>
      <bottom/>
      <diagonal/>
    </border>
    <border>
      <left/>
      <right/>
      <top style="thin">
        <color indexed="64"/>
      </top>
      <bottom/>
      <diagonal/>
    </border>
    <border>
      <left/>
      <right/>
      <top style="thin">
        <color auto="1"/>
      </top>
      <bottom style="thin">
        <color auto="1"/>
      </bottom>
      <diagonal/>
    </border>
    <border>
      <left/>
      <right/>
      <top style="hair">
        <color auto="1"/>
      </top>
      <bottom style="thin">
        <color auto="1"/>
      </bottom>
      <diagonal/>
    </border>
    <border>
      <left/>
      <right/>
      <top style="hair">
        <color auto="1"/>
      </top>
      <bottom/>
      <diagonal/>
    </border>
    <border>
      <left/>
      <right/>
      <top style="hair">
        <color auto="1"/>
      </top>
      <bottom style="hair">
        <color auto="1"/>
      </bottom>
      <diagonal/>
    </border>
    <border>
      <left style="thin">
        <color theme="4"/>
      </left>
      <right/>
      <top style="hair">
        <color auto="1"/>
      </top>
      <bottom style="hair">
        <color auto="1"/>
      </bottom>
      <diagonal/>
    </border>
    <border>
      <left/>
      <right/>
      <top style="medium">
        <color indexed="64"/>
      </top>
      <bottom/>
      <diagonal/>
    </border>
    <border>
      <left style="thin">
        <color theme="4"/>
      </left>
      <right/>
      <top style="thin">
        <color indexed="64"/>
      </top>
      <bottom/>
      <diagonal/>
    </border>
    <border>
      <left style="thin">
        <color theme="4"/>
      </left>
      <right/>
      <top style="hair">
        <color auto="1"/>
      </top>
      <bottom/>
      <diagonal/>
    </border>
    <border>
      <left/>
      <right/>
      <top style="hair">
        <color auto="1"/>
      </top>
      <bottom style="thin">
        <color theme="4"/>
      </bottom>
      <diagonal/>
    </border>
    <border>
      <left style="thin">
        <color theme="4"/>
      </left>
      <right/>
      <top style="hair">
        <color auto="1"/>
      </top>
      <bottom style="thin">
        <color auto="1"/>
      </bottom>
      <diagonal/>
    </border>
    <border>
      <left style="thin">
        <color theme="4"/>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3766"/>
      </left>
      <right/>
      <top style="thin">
        <color auto="1"/>
      </top>
      <bottom/>
      <diagonal/>
    </border>
    <border>
      <left/>
      <right/>
      <top style="thin">
        <color rgb="FF003766"/>
      </top>
      <bottom/>
      <diagonal/>
    </border>
    <border>
      <left style="thin">
        <color rgb="FF003766"/>
      </left>
      <right/>
      <top style="hair">
        <color auto="1"/>
      </top>
      <bottom/>
      <diagonal/>
    </border>
    <border>
      <left/>
      <right style="thin">
        <color rgb="FF4472C4"/>
      </right>
      <top style="hair">
        <color auto="1"/>
      </top>
      <bottom/>
      <diagonal/>
    </border>
    <border>
      <left style="thin">
        <color rgb="FF003766"/>
      </left>
      <right/>
      <top style="hair">
        <color auto="1"/>
      </top>
      <bottom style="hair">
        <color auto="1"/>
      </bottom>
      <diagonal/>
    </border>
    <border>
      <left/>
      <right style="thin">
        <color auto="1"/>
      </right>
      <top style="hair">
        <color auto="1"/>
      </top>
      <bottom style="hair">
        <color auto="1"/>
      </bottom>
      <diagonal/>
    </border>
    <border>
      <left style="thin">
        <color rgb="FF003766"/>
      </left>
      <right/>
      <top/>
      <bottom/>
      <diagonal/>
    </border>
    <border>
      <left/>
      <right style="thin">
        <color auto="1"/>
      </right>
      <top/>
      <bottom style="hair">
        <color auto="1"/>
      </bottom>
      <diagonal/>
    </border>
    <border>
      <left style="thin">
        <color rgb="FF003766"/>
      </left>
      <right/>
      <top style="hair">
        <color auto="1"/>
      </top>
      <bottom style="thin">
        <color auto="1"/>
      </bottom>
      <diagonal/>
    </border>
    <border>
      <left/>
      <right/>
      <top style="hair">
        <color auto="1"/>
      </top>
      <bottom style="thin">
        <color rgb="FF003766"/>
      </bottom>
      <diagonal/>
    </border>
  </borders>
  <cellStyleXfs count="18">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xf numFmtId="0" fontId="10" fillId="0" borderId="0" applyNumberFormat="0" applyFill="0" applyBorder="0" applyAlignment="0"/>
    <xf numFmtId="0" fontId="11" fillId="0" borderId="0" applyNumberFormat="0" applyFill="0" applyBorder="0" applyAlignment="0"/>
    <xf numFmtId="0" fontId="3" fillId="0" borderId="0" applyNumberFormat="0" applyFill="0" applyBorder="0" applyAlignment="0"/>
    <xf numFmtId="0" fontId="12" fillId="0" borderId="0" applyNumberFormat="0" applyFill="0" applyBorder="0" applyAlignment="0"/>
    <xf numFmtId="0" fontId="13" fillId="0" borderId="0" applyNumberFormat="0" applyFill="0" applyBorder="0" applyAlignment="0"/>
    <xf numFmtId="0" fontId="27" fillId="0" borderId="0"/>
    <xf numFmtId="0" fontId="28" fillId="0" borderId="0" applyBorder="0"/>
    <xf numFmtId="0" fontId="30" fillId="0" borderId="0" applyBorder="0"/>
    <xf numFmtId="0" fontId="31" fillId="0" borderId="0" applyBorder="0"/>
    <xf numFmtId="0" fontId="33" fillId="0" borderId="0" applyBorder="0"/>
    <xf numFmtId="0" fontId="34" fillId="0" borderId="0" applyBorder="0"/>
    <xf numFmtId="0" fontId="36" fillId="0" borderId="0" applyBorder="0"/>
    <xf numFmtId="165" fontId="27" fillId="0" borderId="0" applyBorder="0" applyProtection="0"/>
  </cellStyleXfs>
  <cellXfs count="347">
    <xf numFmtId="0" fontId="0" fillId="0" borderId="0" xfId="0"/>
    <xf numFmtId="0" fontId="3" fillId="0" borderId="0" xfId="0" applyFont="1"/>
    <xf numFmtId="0" fontId="0" fillId="0" borderId="0" xfId="0" applyAlignment="1">
      <alignment vertical="center"/>
    </xf>
    <xf numFmtId="0" fontId="3" fillId="0" borderId="0" xfId="0" applyFont="1" applyAlignment="1">
      <alignment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wrapText="1"/>
    </xf>
    <xf numFmtId="0" fontId="3" fillId="0" borderId="0" xfId="0" applyFont="1" applyAlignment="1">
      <alignment vertical="center" wrapText="1"/>
    </xf>
    <xf numFmtId="0" fontId="10" fillId="0" borderId="0" xfId="5"/>
    <xf numFmtId="0" fontId="12" fillId="0" borderId="0" xfId="8"/>
    <xf numFmtId="0" fontId="3" fillId="0" borderId="0" xfId="7"/>
    <xf numFmtId="0" fontId="14" fillId="0" borderId="0" xfId="4" applyFont="1"/>
    <xf numFmtId="49" fontId="0" fillId="0" borderId="0" xfId="0" applyNumberFormat="1" applyAlignment="1">
      <alignment horizontal="center" vertical="center"/>
    </xf>
    <xf numFmtId="0" fontId="7" fillId="10" borderId="1" xfId="0" applyFont="1" applyFill="1" applyBorder="1" applyAlignment="1">
      <alignment vertical="center" wrapText="1"/>
    </xf>
    <xf numFmtId="0" fontId="19" fillId="0" borderId="0" xfId="0" applyFont="1" applyAlignment="1">
      <alignment horizontal="left" vertical="center" wrapText="1" readingOrder="1"/>
    </xf>
    <xf numFmtId="0" fontId="20" fillId="0" borderId="0" xfId="0" applyFont="1" applyAlignment="1">
      <alignment horizontal="left" vertical="center" wrapText="1" readingOrder="1"/>
    </xf>
    <xf numFmtId="0" fontId="3" fillId="0" borderId="6"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xf numFmtId="0" fontId="4" fillId="6" borderId="4" xfId="0" applyFont="1" applyFill="1" applyBorder="1" applyAlignment="1">
      <alignment vertical="center"/>
    </xf>
    <xf numFmtId="0" fontId="4" fillId="6" borderId="4" xfId="0" applyFont="1" applyFill="1" applyBorder="1" applyAlignment="1">
      <alignment vertical="center" wrapText="1"/>
    </xf>
    <xf numFmtId="0" fontId="4" fillId="6"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3" fillId="11" borderId="0" xfId="0" applyFont="1" applyFill="1" applyAlignment="1">
      <alignment horizontal="center"/>
    </xf>
    <xf numFmtId="0" fontId="0" fillId="11" borderId="0" xfId="0" applyFill="1" applyAlignment="1">
      <alignment horizontal="center"/>
    </xf>
    <xf numFmtId="0" fontId="17" fillId="0" borderId="0" xfId="0" applyFont="1" applyAlignment="1">
      <alignment horizontal="center"/>
    </xf>
    <xf numFmtId="0" fontId="17" fillId="0" borderId="6" xfId="0" applyFont="1" applyBorder="1" applyAlignment="1">
      <alignment horizontal="center" vertical="center" wrapText="1"/>
    </xf>
    <xf numFmtId="9" fontId="0" fillId="0" borderId="0" xfId="1" applyFont="1"/>
    <xf numFmtId="0" fontId="17" fillId="0" borderId="0" xfId="0" applyFont="1" applyAlignment="1">
      <alignment horizontal="left"/>
    </xf>
    <xf numFmtId="0" fontId="17" fillId="0" borderId="6" xfId="0" applyFont="1" applyBorder="1" applyAlignment="1">
      <alignment horizontal="left" vertical="center" wrapText="1"/>
    </xf>
    <xf numFmtId="0" fontId="4" fillId="7" borderId="1" xfId="0" applyFont="1" applyFill="1" applyBorder="1" applyAlignment="1">
      <alignment horizontal="center" vertical="center"/>
    </xf>
    <xf numFmtId="0" fontId="0" fillId="0" borderId="8" xfId="0" applyBorder="1" applyAlignment="1">
      <alignment horizont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7" fillId="0" borderId="0" xfId="0" applyFont="1" applyAlignment="1">
      <alignment horizontal="center" vertical="center" wrapText="1"/>
    </xf>
    <xf numFmtId="0" fontId="13" fillId="0" borderId="0" xfId="9" applyAlignment="1"/>
    <xf numFmtId="0" fontId="17" fillId="0" borderId="0" xfId="0" applyFont="1" applyAlignment="1">
      <alignment horizontal="left" vertical="center" wrapText="1"/>
    </xf>
    <xf numFmtId="0" fontId="4" fillId="10" borderId="5" xfId="0" applyFont="1" applyFill="1" applyBorder="1" applyAlignment="1">
      <alignment vertical="center"/>
    </xf>
    <xf numFmtId="0" fontId="4" fillId="10" borderId="5"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vertical="center"/>
    </xf>
    <xf numFmtId="0" fontId="4" fillId="8" borderId="3" xfId="0" applyFont="1" applyFill="1" applyBorder="1" applyAlignment="1">
      <alignment vertical="center" wrapText="1"/>
    </xf>
    <xf numFmtId="0" fontId="4" fillId="7" borderId="9" xfId="0" applyFont="1" applyFill="1" applyBorder="1" applyAlignment="1">
      <alignment vertical="center"/>
    </xf>
    <xf numFmtId="0" fontId="4" fillId="7" borderId="2" xfId="0" applyFont="1" applyFill="1" applyBorder="1" applyAlignment="1">
      <alignment vertical="center"/>
    </xf>
    <xf numFmtId="0" fontId="4" fillId="7" borderId="2" xfId="0" applyFont="1" applyFill="1" applyBorder="1" applyAlignment="1">
      <alignment vertical="center" wrapText="1"/>
    </xf>
    <xf numFmtId="0" fontId="4" fillId="7" borderId="2" xfId="0" applyFont="1" applyFill="1" applyBorder="1" applyAlignment="1">
      <alignment horizontal="center" vertical="center" textRotation="90" wrapText="1"/>
    </xf>
    <xf numFmtId="0" fontId="4" fillId="7" borderId="1" xfId="0" applyFont="1" applyFill="1" applyBorder="1" applyAlignment="1">
      <alignment horizontal="left" vertical="center"/>
    </xf>
    <xf numFmtId="0" fontId="4" fillId="7" borderId="1" xfId="0" applyFont="1" applyFill="1" applyBorder="1" applyAlignment="1">
      <alignment vertical="center"/>
    </xf>
    <xf numFmtId="49" fontId="4" fillId="10" borderId="9" xfId="0" applyNumberFormat="1" applyFont="1" applyFill="1" applyBorder="1" applyAlignment="1">
      <alignment horizontal="center" vertical="center"/>
    </xf>
    <xf numFmtId="0" fontId="4" fillId="10" borderId="2" xfId="0" applyFont="1" applyFill="1" applyBorder="1" applyAlignment="1">
      <alignment vertical="center" wrapText="1"/>
    </xf>
    <xf numFmtId="0" fontId="7" fillId="10" borderId="2"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49" fontId="3" fillId="0" borderId="10" xfId="0" applyNumberFormat="1" applyFont="1"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0" fillId="0" borderId="5" xfId="0" applyBorder="1" applyAlignment="1">
      <alignment horizontal="center" vertical="center"/>
    </xf>
    <xf numFmtId="0" fontId="17" fillId="5" borderId="5"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0" borderId="5" xfId="0" applyFont="1" applyBorder="1" applyAlignment="1">
      <alignment horizontal="left" vertical="center" wrapText="1"/>
    </xf>
    <xf numFmtId="0" fontId="16" fillId="0" borderId="5" xfId="0" applyFont="1" applyBorder="1" applyAlignment="1">
      <alignment vertical="center" wrapText="1"/>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0" borderId="5" xfId="0" applyBorder="1" applyAlignment="1">
      <alignment vertical="center" wrapText="1"/>
    </xf>
    <xf numFmtId="0" fontId="17" fillId="0" borderId="5" xfId="0" applyFont="1" applyBorder="1" applyAlignment="1">
      <alignment horizontal="center" vertical="center" wrapText="1"/>
    </xf>
    <xf numFmtId="0" fontId="17" fillId="13"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0" fillId="15" borderId="5" xfId="0" applyFill="1" applyBorder="1" applyAlignment="1">
      <alignment horizontal="center" vertical="center" wrapText="1"/>
    </xf>
    <xf numFmtId="49" fontId="4" fillId="10" borderId="10" xfId="0" applyNumberFormat="1" applyFont="1" applyFill="1" applyBorder="1" applyAlignment="1">
      <alignment horizontal="center" vertical="center"/>
    </xf>
    <xf numFmtId="0" fontId="4" fillId="10" borderId="5" xfId="0" applyFont="1" applyFill="1" applyBorder="1" applyAlignment="1">
      <alignment vertical="center" wrapText="1"/>
    </xf>
    <xf numFmtId="0" fontId="7" fillId="10" borderId="5" xfId="0" applyFont="1" applyFill="1" applyBorder="1" applyAlignment="1">
      <alignment horizontal="center"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vertical="center" wrapText="1"/>
    </xf>
    <xf numFmtId="0" fontId="17" fillId="14" borderId="5" xfId="0" applyFont="1" applyFill="1" applyBorder="1" applyAlignment="1">
      <alignment horizontal="center" vertical="center" wrapText="1"/>
    </xf>
    <xf numFmtId="0" fontId="4" fillId="10" borderId="5" xfId="0" applyFont="1" applyFill="1" applyBorder="1" applyAlignment="1">
      <alignment horizontal="left" vertical="center" wrapText="1"/>
    </xf>
    <xf numFmtId="0" fontId="0" fillId="13" borderId="5" xfId="0" applyFill="1" applyBorder="1" applyAlignment="1">
      <alignment horizontal="center" vertical="center" wrapText="1"/>
    </xf>
    <xf numFmtId="0" fontId="17" fillId="15" borderId="5" xfId="0" applyFont="1" applyFill="1" applyBorder="1" applyAlignment="1">
      <alignment horizontal="center" vertical="center" wrapText="1"/>
    </xf>
    <xf numFmtId="49" fontId="4" fillId="6" borderId="12" xfId="0" applyNumberFormat="1" applyFont="1" applyFill="1" applyBorder="1" applyAlignment="1">
      <alignment horizontal="center" vertical="center"/>
    </xf>
    <xf numFmtId="0" fontId="7" fillId="6" borderId="11"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4" fillId="6" borderId="11" xfId="0" applyFont="1" applyFill="1" applyBorder="1" applyAlignment="1">
      <alignment vertical="center" wrapText="1"/>
    </xf>
    <xf numFmtId="0" fontId="4" fillId="6" borderId="11" xfId="0" applyFont="1" applyFill="1" applyBorder="1" applyAlignment="1">
      <alignment horizontal="center" vertical="center" wrapText="1"/>
    </xf>
    <xf numFmtId="0" fontId="0" fillId="0" borderId="6" xfId="0" applyBorder="1" applyAlignment="1">
      <alignment vertical="center" wrapText="1"/>
    </xf>
    <xf numFmtId="49" fontId="3" fillId="0" borderId="5" xfId="0" applyNumberFormat="1" applyFont="1" applyBorder="1" applyAlignment="1">
      <alignment vertical="center"/>
    </xf>
    <xf numFmtId="0" fontId="0" fillId="0" borderId="5" xfId="0" applyBorder="1" applyAlignment="1">
      <alignment vertical="center"/>
    </xf>
    <xf numFmtId="0" fontId="0" fillId="0" borderId="5" xfId="0" applyBorder="1"/>
    <xf numFmtId="2" fontId="3" fillId="0" borderId="5" xfId="0" applyNumberFormat="1" applyFont="1" applyBorder="1" applyAlignment="1">
      <alignment vertical="center" wrapText="1"/>
    </xf>
    <xf numFmtId="0" fontId="15" fillId="0" borderId="5" xfId="0" applyFont="1" applyBorder="1" applyAlignment="1">
      <alignment horizontal="justify"/>
    </xf>
    <xf numFmtId="0" fontId="15" fillId="0" borderId="5" xfId="0" applyFont="1" applyBorder="1" applyAlignment="1">
      <alignment vertical="center"/>
    </xf>
    <xf numFmtId="0" fontId="3" fillId="0" borderId="5" xfId="0" applyFont="1" applyBorder="1"/>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0" fillId="0" borderId="5" xfId="0" applyBorder="1" applyAlignment="1">
      <alignment horizontal="left" vertical="center" wrapText="1"/>
    </xf>
    <xf numFmtId="0" fontId="16" fillId="0" borderId="5" xfId="0" applyFont="1" applyBorder="1" applyAlignment="1">
      <alignment horizontal="left" vertical="center" wrapText="1"/>
    </xf>
    <xf numFmtId="0" fontId="3" fillId="11" borderId="0" xfId="0" applyFont="1" applyFill="1" applyAlignment="1">
      <alignment horizontal="centerContinuous" vertical="center"/>
    </xf>
    <xf numFmtId="0" fontId="3" fillId="11" borderId="0" xfId="0" applyFont="1" applyFill="1" applyAlignment="1">
      <alignment horizontal="left" vertical="center"/>
    </xf>
    <xf numFmtId="0" fontId="3" fillId="11" borderId="0" xfId="0" applyFont="1" applyFill="1" applyAlignment="1">
      <alignment horizontal="centerContinuous" vertical="center" wrapText="1"/>
    </xf>
    <xf numFmtId="0" fontId="0" fillId="11" borderId="0" xfId="0" applyFill="1" applyAlignment="1">
      <alignment horizontal="centerContinuous" vertical="center"/>
    </xf>
    <xf numFmtId="0" fontId="18" fillId="11" borderId="0" xfId="0" applyFont="1" applyFill="1" applyAlignment="1">
      <alignment horizontal="left" vertical="center" wrapText="1"/>
    </xf>
    <xf numFmtId="0" fontId="17" fillId="0" borderId="5" xfId="0" quotePrefix="1" applyFont="1" applyBorder="1" applyAlignment="1">
      <alignment horizontal="left" vertical="center" wrapText="1"/>
    </xf>
    <xf numFmtId="0" fontId="13" fillId="0" borderId="0" xfId="9" applyAlignment="1">
      <alignment vertical="center"/>
    </xf>
    <xf numFmtId="49" fontId="3" fillId="0" borderId="13" xfId="0" applyNumberFormat="1" applyFont="1" applyBorder="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49" fontId="3" fillId="0" borderId="7" xfId="0" applyNumberFormat="1" applyFont="1" applyBorder="1" applyAlignment="1">
      <alignment horizontal="center" vertical="center"/>
    </xf>
    <xf numFmtId="0" fontId="24" fillId="0" borderId="0" xfId="0" applyFont="1"/>
    <xf numFmtId="0" fontId="25" fillId="0" borderId="0" xfId="6" applyFont="1"/>
    <xf numFmtId="0" fontId="25" fillId="0" borderId="0" xfId="7" applyFont="1"/>
    <xf numFmtId="0" fontId="25" fillId="0" borderId="0" xfId="8" applyFont="1"/>
    <xf numFmtId="0" fontId="25" fillId="0" borderId="0" xfId="0" applyFont="1" applyAlignment="1">
      <alignment vertical="center" wrapText="1"/>
    </xf>
    <xf numFmtId="0" fontId="26" fillId="0" borderId="0" xfId="0" applyFont="1" applyAlignment="1">
      <alignment horizontal="center"/>
    </xf>
    <xf numFmtId="0" fontId="26" fillId="0" borderId="0" xfId="0" applyFont="1" applyAlignment="1">
      <alignment horizontal="left"/>
    </xf>
    <xf numFmtId="0" fontId="24" fillId="0" borderId="0" xfId="0" applyFont="1" applyAlignment="1">
      <alignment horizontal="right"/>
    </xf>
    <xf numFmtId="0" fontId="24" fillId="16" borderId="5" xfId="0" applyFont="1" applyFill="1" applyBorder="1" applyAlignment="1">
      <alignment horizontal="center" vertical="center" wrapText="1"/>
    </xf>
    <xf numFmtId="6" fontId="0" fillId="0" borderId="5" xfId="0" applyNumberFormat="1" applyBorder="1" applyAlignment="1">
      <alignment horizontal="left" vertical="center" wrapText="1"/>
    </xf>
    <xf numFmtId="0" fontId="22" fillId="0" borderId="5" xfId="0" applyFont="1" applyBorder="1" applyAlignment="1">
      <alignment horizontal="left" vertical="center" wrapText="1"/>
    </xf>
    <xf numFmtId="0" fontId="4" fillId="7" borderId="1" xfId="0" applyFont="1" applyFill="1" applyBorder="1" applyAlignment="1">
      <alignment horizontal="center" textRotation="90"/>
    </xf>
    <xf numFmtId="0" fontId="4" fillId="7" borderId="1" xfId="0" applyFont="1" applyFill="1" applyBorder="1" applyAlignment="1">
      <alignment horizontal="center" textRotation="90" wrapText="1"/>
    </xf>
    <xf numFmtId="0" fontId="18" fillId="11" borderId="0" xfId="0" applyFont="1" applyFill="1" applyAlignment="1">
      <alignment horizontal="center" vertical="center" wrapText="1"/>
    </xf>
    <xf numFmtId="0" fontId="17" fillId="0" borderId="5" xfId="0" quotePrefix="1" applyFont="1" applyBorder="1" applyAlignment="1">
      <alignment horizontal="center" vertical="center" wrapText="1"/>
    </xf>
    <xf numFmtId="0" fontId="16" fillId="0" borderId="5" xfId="0" applyFont="1" applyBorder="1" applyAlignment="1">
      <alignment horizontal="center" vertical="center" wrapText="1"/>
    </xf>
    <xf numFmtId="0" fontId="17" fillId="0" borderId="0" xfId="0" applyFont="1" applyAlignment="1">
      <alignment horizontal="center" vertical="center"/>
    </xf>
    <xf numFmtId="0" fontId="26" fillId="0" borderId="0" xfId="0" applyFont="1" applyAlignment="1">
      <alignment horizontal="center" vertical="center"/>
    </xf>
    <xf numFmtId="0" fontId="0" fillId="0" borderId="14" xfId="0" applyBorder="1" applyAlignment="1">
      <alignment horizontal="center" vertical="center" wrapText="1"/>
    </xf>
    <xf numFmtId="164" fontId="0" fillId="0" borderId="5" xfId="0" applyNumberFormat="1" applyBorder="1" applyAlignment="1">
      <alignment horizontal="center" vertical="center" wrapText="1"/>
    </xf>
    <xf numFmtId="164" fontId="0" fillId="0" borderId="5" xfId="0" applyNumberFormat="1" applyBorder="1" applyAlignment="1">
      <alignment horizontal="left" vertical="center" wrapText="1"/>
    </xf>
    <xf numFmtId="164" fontId="17" fillId="0" borderId="5" xfId="0" applyNumberFormat="1" applyFont="1" applyBorder="1" applyAlignment="1">
      <alignment horizontal="center" vertical="center" wrapText="1"/>
    </xf>
    <xf numFmtId="164" fontId="7" fillId="10" borderId="5" xfId="0" applyNumberFormat="1" applyFont="1" applyFill="1" applyBorder="1" applyAlignment="1">
      <alignment horizontal="center" vertical="center" wrapText="1"/>
    </xf>
    <xf numFmtId="164" fontId="0" fillId="0" borderId="6" xfId="0" applyNumberFormat="1" applyBorder="1" applyAlignment="1">
      <alignment horizontal="center" vertical="center" wrapText="1"/>
    </xf>
    <xf numFmtId="164" fontId="0" fillId="0" borderId="0" xfId="0" applyNumberFormat="1" applyAlignment="1">
      <alignment horizontal="center" vertical="center" wrapText="1"/>
    </xf>
    <xf numFmtId="164" fontId="7" fillId="0" borderId="5" xfId="0" applyNumberFormat="1" applyFont="1" applyBorder="1" applyAlignment="1">
      <alignment horizontal="center" vertical="center" wrapText="1"/>
    </xf>
    <xf numFmtId="9" fontId="0" fillId="0" borderId="5" xfId="1" applyFont="1" applyFill="1" applyBorder="1" applyAlignment="1">
      <alignment horizontal="center" vertical="center" wrapText="1"/>
    </xf>
    <xf numFmtId="9" fontId="0" fillId="0" borderId="5" xfId="1" applyFont="1" applyFill="1" applyBorder="1" applyAlignment="1">
      <alignment horizontal="left" vertical="center" wrapText="1"/>
    </xf>
    <xf numFmtId="9" fontId="17" fillId="0" borderId="5" xfId="1" applyFont="1" applyFill="1" applyBorder="1" applyAlignment="1">
      <alignment horizontal="center" vertical="center" wrapText="1"/>
    </xf>
    <xf numFmtId="9" fontId="0" fillId="0" borderId="5" xfId="1" applyFont="1" applyBorder="1" applyAlignment="1">
      <alignment horizontal="center" vertical="center" wrapText="1"/>
    </xf>
    <xf numFmtId="9" fontId="7" fillId="10" borderId="5" xfId="1" applyFont="1" applyFill="1" applyBorder="1" applyAlignment="1">
      <alignment horizontal="center" vertical="center" wrapText="1"/>
    </xf>
    <xf numFmtId="9" fontId="0" fillId="0" borderId="6" xfId="1" applyFont="1" applyFill="1" applyBorder="1" applyAlignment="1">
      <alignment horizontal="center" vertical="center" wrapText="1"/>
    </xf>
    <xf numFmtId="9" fontId="0" fillId="0" borderId="0" xfId="1" applyFont="1" applyFill="1" applyAlignment="1">
      <alignment horizontal="center" vertical="center" wrapText="1"/>
    </xf>
    <xf numFmtId="9" fontId="7" fillId="0" borderId="5" xfId="1" applyFont="1" applyFill="1" applyBorder="1" applyAlignment="1">
      <alignment horizontal="center" vertical="center" wrapText="1"/>
    </xf>
    <xf numFmtId="9" fontId="4" fillId="6" borderId="11" xfId="1" applyFont="1" applyFill="1" applyBorder="1" applyAlignment="1">
      <alignment horizontal="center" vertical="center" wrapText="1"/>
    </xf>
    <xf numFmtId="164" fontId="4" fillId="6" borderId="11" xfId="0" applyNumberFormat="1" applyFont="1" applyFill="1" applyBorder="1" applyAlignment="1">
      <alignment horizontal="center" vertical="center" wrapText="1"/>
    </xf>
    <xf numFmtId="0" fontId="0" fillId="0" borderId="5" xfId="0" quotePrefix="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17" fillId="0" borderId="15" xfId="0" applyFont="1" applyBorder="1" applyAlignment="1">
      <alignment horizontal="center" vertical="center" wrapText="1"/>
    </xf>
    <xf numFmtId="0" fontId="17" fillId="0" borderId="15" xfId="0" applyFont="1" applyBorder="1" applyAlignment="1">
      <alignment horizontal="left" vertical="center" wrapText="1"/>
    </xf>
    <xf numFmtId="0" fontId="4" fillId="0" borderId="15" xfId="0" applyFont="1" applyBorder="1" applyAlignment="1">
      <alignment vertical="center" wrapText="1"/>
    </xf>
    <xf numFmtId="0" fontId="4" fillId="7" borderId="15" xfId="0" applyFont="1" applyFill="1" applyBorder="1" applyAlignment="1">
      <alignment horizontal="center" vertical="center"/>
    </xf>
    <xf numFmtId="49" fontId="4" fillId="10" borderId="15" xfId="0" applyNumberFormat="1" applyFont="1" applyFill="1" applyBorder="1" applyAlignment="1">
      <alignment horizontal="center" vertical="center"/>
    </xf>
    <xf numFmtId="0" fontId="4" fillId="10" borderId="15" xfId="0" applyFont="1" applyFill="1" applyBorder="1" applyAlignment="1">
      <alignment vertical="center"/>
    </xf>
    <xf numFmtId="0" fontId="7" fillId="10" borderId="15" xfId="0" applyFont="1" applyFill="1" applyBorder="1" applyAlignment="1">
      <alignment vertical="center" wrapText="1"/>
    </xf>
    <xf numFmtId="0" fontId="4" fillId="10" borderId="15" xfId="0" applyFont="1" applyFill="1" applyBorder="1" applyAlignment="1">
      <alignment horizontal="center" vertical="center" wrapText="1"/>
    </xf>
    <xf numFmtId="0" fontId="7" fillId="10" borderId="15" xfId="0" applyFont="1" applyFill="1" applyBorder="1" applyAlignment="1">
      <alignment horizontal="left" vertical="center" wrapText="1"/>
    </xf>
    <xf numFmtId="9" fontId="0" fillId="0" borderId="16" xfId="1" applyFont="1" applyBorder="1"/>
    <xf numFmtId="164" fontId="17" fillId="0" borderId="15" xfId="0" applyNumberFormat="1" applyFont="1" applyBorder="1" applyAlignment="1">
      <alignment horizontal="center" vertical="center" wrapText="1"/>
    </xf>
    <xf numFmtId="0" fontId="27" fillId="0" borderId="0" xfId="10"/>
    <xf numFmtId="0" fontId="29" fillId="0" borderId="0" xfId="11" applyFont="1" applyBorder="1"/>
    <xf numFmtId="0" fontId="30" fillId="0" borderId="0" xfId="12" applyBorder="1"/>
    <xf numFmtId="0" fontId="31" fillId="0" borderId="0" xfId="13" applyBorder="1"/>
    <xf numFmtId="0" fontId="30" fillId="0" borderId="0" xfId="10" applyFont="1" applyAlignment="1">
      <alignment vertical="center" wrapText="1"/>
    </xf>
    <xf numFmtId="0" fontId="32" fillId="0" borderId="0" xfId="10" applyFont="1" applyAlignment="1">
      <alignment horizontal="center"/>
    </xf>
    <xf numFmtId="0" fontId="32" fillId="0" borderId="0" xfId="10" applyFont="1" applyAlignment="1">
      <alignment horizontal="left"/>
    </xf>
    <xf numFmtId="0" fontId="32" fillId="0" borderId="0" xfId="10" applyFont="1" applyAlignment="1">
      <alignment horizontal="center" vertical="center"/>
    </xf>
    <xf numFmtId="0" fontId="27" fillId="0" borderId="0" xfId="10" applyAlignment="1">
      <alignment horizontal="center"/>
    </xf>
    <xf numFmtId="0" fontId="27" fillId="0" borderId="8" xfId="10" applyBorder="1" applyAlignment="1">
      <alignment horizontal="center"/>
    </xf>
    <xf numFmtId="0" fontId="33" fillId="0" borderId="0" xfId="14" applyBorder="1"/>
    <xf numFmtId="0" fontId="34" fillId="0" borderId="0" xfId="15" applyBorder="1"/>
    <xf numFmtId="0" fontId="34" fillId="0" borderId="0" xfId="15" applyBorder="1" applyAlignment="1">
      <alignment vertical="center"/>
    </xf>
    <xf numFmtId="0" fontId="35" fillId="0" borderId="0" xfId="10" applyFont="1"/>
    <xf numFmtId="0" fontId="37" fillId="0" borderId="0" xfId="16" applyFont="1" applyBorder="1"/>
    <xf numFmtId="0" fontId="37" fillId="0" borderId="0" xfId="12" applyFont="1" applyBorder="1"/>
    <xf numFmtId="0" fontId="37" fillId="0" borderId="0" xfId="13" applyFont="1" applyBorder="1"/>
    <xf numFmtId="0" fontId="37" fillId="0" borderId="0" xfId="10" applyFont="1" applyAlignment="1">
      <alignment vertical="center" wrapText="1"/>
    </xf>
    <xf numFmtId="0" fontId="38" fillId="0" borderId="0" xfId="10" applyFont="1" applyAlignment="1">
      <alignment horizontal="center"/>
    </xf>
    <xf numFmtId="0" fontId="38" fillId="0" borderId="0" xfId="10" applyFont="1" applyAlignment="1">
      <alignment horizontal="left"/>
    </xf>
    <xf numFmtId="0" fontId="38" fillId="0" borderId="0" xfId="10" applyFont="1" applyAlignment="1">
      <alignment horizontal="center" vertical="center"/>
    </xf>
    <xf numFmtId="0" fontId="35" fillId="0" borderId="0" xfId="10" applyFont="1" applyAlignment="1">
      <alignment horizontal="right"/>
    </xf>
    <xf numFmtId="0" fontId="35" fillId="17" borderId="5" xfId="10" applyFont="1" applyFill="1" applyBorder="1" applyAlignment="1">
      <alignment horizontal="center" vertical="center" wrapText="1"/>
    </xf>
    <xf numFmtId="0" fontId="30" fillId="0" borderId="0" xfId="10" applyFont="1" applyAlignment="1">
      <alignment vertical="center"/>
    </xf>
    <xf numFmtId="0" fontId="30" fillId="18" borderId="0" xfId="10" applyFont="1" applyFill="1" applyAlignment="1">
      <alignment horizontal="left" vertical="center"/>
    </xf>
    <xf numFmtId="0" fontId="30" fillId="18" borderId="0" xfId="10" applyFont="1" applyFill="1" applyAlignment="1">
      <alignment horizontal="center" vertical="center" wrapText="1"/>
    </xf>
    <xf numFmtId="0" fontId="30" fillId="18" borderId="0" xfId="10" applyFont="1" applyFill="1" applyAlignment="1">
      <alignment horizontal="center" vertical="center"/>
    </xf>
    <xf numFmtId="0" fontId="27" fillId="18" borderId="0" xfId="10" applyFill="1" applyAlignment="1">
      <alignment horizontal="center" vertical="center"/>
    </xf>
    <xf numFmtId="0" fontId="39" fillId="18" borderId="0" xfId="10" applyFont="1" applyFill="1" applyAlignment="1">
      <alignment horizontal="left" vertical="center" wrapText="1"/>
    </xf>
    <xf numFmtId="0" fontId="39" fillId="18" borderId="0" xfId="10" applyFont="1" applyFill="1" applyAlignment="1">
      <alignment horizontal="center" vertical="center" wrapText="1"/>
    </xf>
    <xf numFmtId="0" fontId="30" fillId="18" borderId="0" xfId="10" applyFont="1" applyFill="1" applyAlignment="1">
      <alignment horizontal="center"/>
    </xf>
    <xf numFmtId="0" fontId="27" fillId="18" borderId="0" xfId="10" applyFill="1" applyAlignment="1">
      <alignment horizontal="center"/>
    </xf>
    <xf numFmtId="0" fontId="40" fillId="19" borderId="17" xfId="10" applyFont="1" applyFill="1" applyBorder="1" applyAlignment="1">
      <alignment vertical="center"/>
    </xf>
    <xf numFmtId="0" fontId="40" fillId="19" borderId="3" xfId="10" applyFont="1" applyFill="1" applyBorder="1" applyAlignment="1">
      <alignment vertical="center" wrapText="1"/>
    </xf>
    <xf numFmtId="0" fontId="40" fillId="19" borderId="2" xfId="10" applyFont="1" applyFill="1" applyBorder="1" applyAlignment="1">
      <alignment vertical="center"/>
    </xf>
    <xf numFmtId="0" fontId="40" fillId="19" borderId="2" xfId="10" applyFont="1" applyFill="1" applyBorder="1" applyAlignment="1">
      <alignment vertical="center" wrapText="1"/>
    </xf>
    <xf numFmtId="0" fontId="40" fillId="19" borderId="2" xfId="10" applyFont="1" applyFill="1" applyBorder="1" applyAlignment="1">
      <alignment horizontal="center" vertical="center" textRotation="90" wrapText="1"/>
    </xf>
    <xf numFmtId="0" fontId="40" fillId="19" borderId="18" xfId="10" applyFont="1" applyFill="1" applyBorder="1" applyAlignment="1">
      <alignment horizontal="center" vertical="center"/>
    </xf>
    <xf numFmtId="0" fontId="40" fillId="19" borderId="18" xfId="10" applyFont="1" applyFill="1" applyBorder="1" applyAlignment="1">
      <alignment horizontal="left" vertical="center"/>
    </xf>
    <xf numFmtId="0" fontId="40" fillId="19" borderId="18" xfId="10" applyFont="1" applyFill="1" applyBorder="1" applyAlignment="1">
      <alignment horizontal="center" textRotation="90"/>
    </xf>
    <xf numFmtId="0" fontId="40" fillId="19" borderId="18" xfId="10" applyFont="1" applyFill="1" applyBorder="1" applyAlignment="1">
      <alignment horizontal="center" textRotation="90" wrapText="1"/>
    </xf>
    <xf numFmtId="0" fontId="40" fillId="19" borderId="18" xfId="10" applyFont="1" applyFill="1" applyBorder="1" applyAlignment="1">
      <alignment vertical="center"/>
    </xf>
    <xf numFmtId="49" fontId="40" fillId="20" borderId="17" xfId="10" applyNumberFormat="1" applyFont="1" applyFill="1" applyBorder="1" applyAlignment="1">
      <alignment horizontal="center" vertical="center"/>
    </xf>
    <xf numFmtId="0" fontId="40" fillId="20" borderId="2" xfId="10" applyFont="1" applyFill="1" applyBorder="1" applyAlignment="1">
      <alignment vertical="center"/>
    </xf>
    <xf numFmtId="0" fontId="40" fillId="20" borderId="2" xfId="10" applyFont="1" applyFill="1" applyBorder="1" applyAlignment="1">
      <alignment vertical="center" wrapText="1"/>
    </xf>
    <xf numFmtId="0" fontId="40" fillId="20" borderId="2" xfId="10" applyFont="1" applyFill="1" applyBorder="1" applyAlignment="1">
      <alignment horizontal="center" vertical="center" wrapText="1"/>
    </xf>
    <xf numFmtId="0" fontId="41" fillId="20" borderId="2" xfId="10" applyFont="1" applyFill="1" applyBorder="1" applyAlignment="1">
      <alignment horizontal="center" vertical="center" wrapText="1"/>
    </xf>
    <xf numFmtId="0" fontId="41" fillId="20" borderId="18" xfId="10" applyFont="1" applyFill="1" applyBorder="1" applyAlignment="1">
      <alignment horizontal="center" vertical="center" wrapText="1"/>
    </xf>
    <xf numFmtId="0" fontId="41" fillId="20" borderId="18" xfId="10" applyFont="1" applyFill="1" applyBorder="1" applyAlignment="1">
      <alignment horizontal="left" vertical="center" wrapText="1"/>
    </xf>
    <xf numFmtId="0" fontId="41" fillId="20" borderId="18" xfId="10" applyFont="1" applyFill="1" applyBorder="1" applyAlignment="1">
      <alignment vertical="center" wrapText="1"/>
    </xf>
    <xf numFmtId="49" fontId="30" fillId="0" borderId="19" xfId="10" applyNumberFormat="1" applyFont="1" applyBorder="1" applyAlignment="1">
      <alignment horizontal="center" vertical="center"/>
    </xf>
    <xf numFmtId="49" fontId="30" fillId="0" borderId="5" xfId="10" applyNumberFormat="1" applyFont="1" applyBorder="1" applyAlignment="1">
      <alignment vertical="center"/>
    </xf>
    <xf numFmtId="0" fontId="30" fillId="0" borderId="5" xfId="10" applyFont="1" applyBorder="1" applyAlignment="1">
      <alignment horizontal="center" vertical="center" wrapText="1"/>
    </xf>
    <xf numFmtId="0" fontId="27" fillId="0" borderId="5" xfId="10" applyBorder="1" applyAlignment="1">
      <alignment horizontal="center" vertical="center" wrapText="1"/>
    </xf>
    <xf numFmtId="0" fontId="32" fillId="0" borderId="5" xfId="10" applyFont="1" applyBorder="1" applyAlignment="1">
      <alignment horizontal="center" vertical="center" wrapText="1"/>
    </xf>
    <xf numFmtId="0" fontId="32" fillId="0" borderId="5" xfId="10" applyFont="1" applyBorder="1" applyAlignment="1">
      <alignment horizontal="left" vertical="center" wrapText="1"/>
    </xf>
    <xf numFmtId="0" fontId="27" fillId="0" borderId="5" xfId="10" applyBorder="1" applyAlignment="1">
      <alignment vertical="center" wrapText="1"/>
    </xf>
    <xf numFmtId="0" fontId="30" fillId="0" borderId="5" xfId="10" applyFont="1" applyBorder="1" applyAlignment="1">
      <alignment vertical="center"/>
    </xf>
    <xf numFmtId="0" fontId="27" fillId="0" borderId="5" xfId="10" applyBorder="1" applyAlignment="1">
      <alignment vertical="center"/>
    </xf>
    <xf numFmtId="0" fontId="27" fillId="0" borderId="5" xfId="10" applyBorder="1" applyAlignment="1">
      <alignment horizontal="center" vertical="center"/>
    </xf>
    <xf numFmtId="0" fontId="32" fillId="21" borderId="5" xfId="10" applyFont="1" applyFill="1" applyBorder="1" applyAlignment="1">
      <alignment horizontal="center" vertical="center" wrapText="1"/>
    </xf>
    <xf numFmtId="0" fontId="32" fillId="22" borderId="5" xfId="10" applyFont="1" applyFill="1" applyBorder="1" applyAlignment="1">
      <alignment horizontal="center" vertical="center" wrapText="1"/>
    </xf>
    <xf numFmtId="0" fontId="32" fillId="23" borderId="5" xfId="10" applyFont="1" applyFill="1" applyBorder="1" applyAlignment="1">
      <alignment horizontal="center" vertical="center" wrapText="1"/>
    </xf>
    <xf numFmtId="0" fontId="32" fillId="24" borderId="5" xfId="10" applyFont="1" applyFill="1" applyBorder="1" applyAlignment="1">
      <alignment horizontal="center" vertical="center" wrapText="1"/>
    </xf>
    <xf numFmtId="0" fontId="32" fillId="25" borderId="5" xfId="10" applyFont="1" applyFill="1" applyBorder="1" applyAlignment="1">
      <alignment horizontal="center" vertical="center" wrapText="1"/>
    </xf>
    <xf numFmtId="0" fontId="41" fillId="0" borderId="5" xfId="10" applyFont="1" applyBorder="1" applyAlignment="1">
      <alignment vertical="center" wrapText="1"/>
    </xf>
    <xf numFmtId="0" fontId="27" fillId="21" borderId="5" xfId="10" applyFill="1" applyBorder="1" applyAlignment="1">
      <alignment horizontal="center" vertical="center" wrapText="1"/>
    </xf>
    <xf numFmtId="164" fontId="27" fillId="0" borderId="5" xfId="10" applyNumberFormat="1" applyBorder="1" applyAlignment="1">
      <alignment horizontal="center" vertical="center" wrapText="1"/>
    </xf>
    <xf numFmtId="165" fontId="0" fillId="0" borderId="5" xfId="17" applyFont="1" applyBorder="1" applyAlignment="1" applyProtection="1">
      <alignment horizontal="center" vertical="center" wrapText="1"/>
    </xf>
    <xf numFmtId="0" fontId="30" fillId="0" borderId="5" xfId="10" applyFont="1" applyBorder="1" applyAlignment="1">
      <alignment vertical="center" wrapText="1"/>
    </xf>
    <xf numFmtId="0" fontId="27" fillId="0" borderId="5" xfId="10" applyBorder="1" applyAlignment="1">
      <alignment horizontal="left" vertical="center" wrapText="1"/>
    </xf>
    <xf numFmtId="166" fontId="27" fillId="0" borderId="5" xfId="10" applyNumberFormat="1" applyBorder="1" applyAlignment="1">
      <alignment horizontal="left" vertical="center" wrapText="1"/>
    </xf>
    <xf numFmtId="0" fontId="27" fillId="0" borderId="20" xfId="10" applyBorder="1" applyAlignment="1">
      <alignment horizontal="center" vertical="center" wrapText="1"/>
    </xf>
    <xf numFmtId="164" fontId="27" fillId="0" borderId="5" xfId="10" applyNumberFormat="1" applyBorder="1" applyAlignment="1">
      <alignment horizontal="left" vertical="center" wrapText="1"/>
    </xf>
    <xf numFmtId="165" fontId="0" fillId="0" borderId="5" xfId="17" applyFont="1" applyBorder="1" applyAlignment="1" applyProtection="1">
      <alignment horizontal="left" vertical="center" wrapText="1"/>
    </xf>
    <xf numFmtId="0" fontId="42" fillId="0" borderId="5" xfId="10" applyFont="1" applyBorder="1" applyAlignment="1">
      <alignment horizontal="center" vertical="center" wrapText="1"/>
    </xf>
    <xf numFmtId="0" fontId="41" fillId="0" borderId="5" xfId="10" applyFont="1" applyBorder="1" applyAlignment="1">
      <alignment horizontal="left" vertical="center" wrapText="1"/>
    </xf>
    <xf numFmtId="0" fontId="41" fillId="0" borderId="5" xfId="10" applyFont="1" applyBorder="1" applyAlignment="1">
      <alignment horizontal="center" vertical="center" wrapText="1"/>
    </xf>
    <xf numFmtId="164" fontId="32" fillId="0" borderId="5" xfId="10" applyNumberFormat="1" applyFont="1" applyBorder="1" applyAlignment="1">
      <alignment horizontal="center" vertical="center" wrapText="1"/>
    </xf>
    <xf numFmtId="165" fontId="32" fillId="0" borderId="5" xfId="17" applyFont="1" applyBorder="1" applyAlignment="1" applyProtection="1">
      <alignment horizontal="center" vertical="center" wrapText="1"/>
    </xf>
    <xf numFmtId="49" fontId="40" fillId="20" borderId="19" xfId="10" applyNumberFormat="1" applyFont="1" applyFill="1" applyBorder="1" applyAlignment="1">
      <alignment horizontal="center" vertical="center"/>
    </xf>
    <xf numFmtId="0" fontId="40" fillId="20" borderId="5" xfId="10" applyFont="1" applyFill="1" applyBorder="1" applyAlignment="1">
      <alignment vertical="center"/>
    </xf>
    <xf numFmtId="0" fontId="40" fillId="20" borderId="5" xfId="10" applyFont="1" applyFill="1" applyBorder="1" applyAlignment="1">
      <alignment vertical="center" wrapText="1"/>
    </xf>
    <xf numFmtId="0" fontId="40" fillId="20" borderId="5" xfId="10" applyFont="1" applyFill="1" applyBorder="1" applyAlignment="1">
      <alignment horizontal="center" vertical="center" wrapText="1"/>
    </xf>
    <xf numFmtId="0" fontId="41" fillId="20" borderId="5" xfId="10" applyFont="1" applyFill="1" applyBorder="1" applyAlignment="1">
      <alignment horizontal="center" vertical="center" wrapText="1"/>
    </xf>
    <xf numFmtId="0" fontId="41" fillId="20" borderId="5" xfId="10" applyFont="1" applyFill="1" applyBorder="1" applyAlignment="1">
      <alignment horizontal="left" vertical="center" wrapText="1"/>
    </xf>
    <xf numFmtId="0" fontId="41" fillId="20" borderId="5" xfId="10" applyFont="1" applyFill="1" applyBorder="1" applyAlignment="1">
      <alignment vertical="center" wrapText="1"/>
    </xf>
    <xf numFmtId="164" fontId="41" fillId="20" borderId="5" xfId="10" applyNumberFormat="1" applyFont="1" applyFill="1" applyBorder="1" applyAlignment="1">
      <alignment horizontal="center" vertical="center" wrapText="1"/>
    </xf>
    <xf numFmtId="165" fontId="41" fillId="20" borderId="5" xfId="17" applyFont="1" applyFill="1" applyBorder="1" applyAlignment="1" applyProtection="1">
      <alignment horizontal="center" vertical="center" wrapText="1"/>
    </xf>
    <xf numFmtId="0" fontId="27" fillId="0" borderId="5" xfId="10" applyBorder="1"/>
    <xf numFmtId="2" fontId="30" fillId="0" borderId="5" xfId="10" applyNumberFormat="1" applyFont="1" applyBorder="1" applyAlignment="1">
      <alignment vertical="center" wrapText="1"/>
    </xf>
    <xf numFmtId="0" fontId="40" fillId="20" borderId="5" xfId="10" applyFont="1" applyFill="1" applyBorder="1" applyAlignment="1">
      <alignment horizontal="left" vertical="center" wrapText="1"/>
    </xf>
    <xf numFmtId="49" fontId="30" fillId="0" borderId="21" xfId="10" applyNumberFormat="1" applyFont="1" applyBorder="1" applyAlignment="1">
      <alignment horizontal="center" vertical="center"/>
    </xf>
    <xf numFmtId="0" fontId="30" fillId="0" borderId="6" xfId="10" applyFont="1" applyBorder="1" applyAlignment="1">
      <alignment vertical="center"/>
    </xf>
    <xf numFmtId="0" fontId="30" fillId="0" borderId="6" xfId="10" applyFont="1" applyBorder="1" applyAlignment="1">
      <alignment vertical="center" wrapText="1"/>
    </xf>
    <xf numFmtId="0" fontId="30" fillId="0" borderId="6" xfId="10" applyFont="1" applyBorder="1" applyAlignment="1">
      <alignment horizontal="center" vertical="center" wrapText="1"/>
    </xf>
    <xf numFmtId="0" fontId="27" fillId="0" borderId="6" xfId="10" applyBorder="1" applyAlignment="1">
      <alignment horizontal="center" vertical="center" wrapText="1"/>
    </xf>
    <xf numFmtId="0" fontId="32" fillId="0" borderId="6" xfId="10" applyFont="1" applyBorder="1" applyAlignment="1">
      <alignment horizontal="center" vertical="center" wrapText="1"/>
    </xf>
    <xf numFmtId="0" fontId="32" fillId="0" borderId="6" xfId="10" applyFont="1" applyBorder="1" applyAlignment="1">
      <alignment horizontal="left" vertical="center" wrapText="1"/>
    </xf>
    <xf numFmtId="0" fontId="27" fillId="0" borderId="6" xfId="10" applyBorder="1" applyAlignment="1">
      <alignment horizontal="left" vertical="center" wrapText="1"/>
    </xf>
    <xf numFmtId="164" fontId="27" fillId="0" borderId="6" xfId="10" applyNumberFormat="1" applyBorder="1" applyAlignment="1">
      <alignment horizontal="center" vertical="center" wrapText="1"/>
    </xf>
    <xf numFmtId="165" fontId="0" fillId="0" borderId="6" xfId="17" applyFont="1" applyBorder="1" applyAlignment="1" applyProtection="1">
      <alignment horizontal="center" vertical="center" wrapText="1"/>
    </xf>
    <xf numFmtId="0" fontId="27" fillId="0" borderId="6" xfId="10" applyBorder="1"/>
    <xf numFmtId="0" fontId="27" fillId="0" borderId="6" xfId="10" applyBorder="1" applyAlignment="1">
      <alignment vertical="center" wrapText="1"/>
    </xf>
    <xf numFmtId="0" fontId="27" fillId="0" borderId="22" xfId="10" applyBorder="1" applyAlignment="1">
      <alignment horizontal="left" vertical="center" wrapText="1"/>
    </xf>
    <xf numFmtId="49" fontId="30" fillId="0" borderId="23" xfId="10" applyNumberFormat="1" applyFont="1" applyBorder="1" applyAlignment="1">
      <alignment horizontal="center" vertical="center"/>
    </xf>
    <xf numFmtId="0" fontId="30" fillId="0" borderId="0" xfId="10" applyFont="1" applyAlignment="1">
      <alignment horizontal="center" vertical="center" wrapText="1"/>
    </xf>
    <xf numFmtId="0" fontId="27" fillId="0" borderId="0" xfId="10" applyAlignment="1">
      <alignment horizontal="center" vertical="center" wrapText="1"/>
    </xf>
    <xf numFmtId="0" fontId="32" fillId="0" borderId="0" xfId="10" applyFont="1" applyAlignment="1">
      <alignment horizontal="center" vertical="center" wrapText="1"/>
    </xf>
    <xf numFmtId="0" fontId="32" fillId="0" borderId="0" xfId="10" applyFont="1" applyAlignment="1">
      <alignment horizontal="left" vertical="center" wrapText="1"/>
    </xf>
    <xf numFmtId="0" fontId="27" fillId="0" borderId="0" xfId="10" applyAlignment="1">
      <alignment vertical="center" wrapText="1"/>
    </xf>
    <xf numFmtId="0" fontId="27" fillId="0" borderId="0" xfId="10" applyAlignment="1">
      <alignment horizontal="left" vertical="center" wrapText="1"/>
    </xf>
    <xf numFmtId="0" fontId="27" fillId="0" borderId="24" xfId="10" applyBorder="1" applyAlignment="1">
      <alignment horizontal="center" vertical="center" wrapText="1"/>
    </xf>
    <xf numFmtId="164" fontId="27" fillId="0" borderId="0" xfId="10" applyNumberFormat="1" applyAlignment="1">
      <alignment horizontal="center" vertical="center" wrapText="1"/>
    </xf>
    <xf numFmtId="165" fontId="0" fillId="0" borderId="0" xfId="17" applyFont="1" applyBorder="1" applyAlignment="1" applyProtection="1">
      <alignment horizontal="center" vertical="center" wrapText="1"/>
    </xf>
    <xf numFmtId="0" fontId="42" fillId="0" borderId="5" xfId="10" applyFont="1" applyBorder="1" applyAlignment="1">
      <alignment horizontal="left" vertical="center" wrapText="1"/>
    </xf>
    <xf numFmtId="0" fontId="43" fillId="0" borderId="5" xfId="10" applyFont="1" applyBorder="1" applyAlignment="1">
      <alignment horizontal="justify"/>
    </xf>
    <xf numFmtId="0" fontId="27" fillId="24" borderId="5" xfId="10" applyFill="1" applyBorder="1" applyAlignment="1">
      <alignment horizontal="center" vertical="center" wrapText="1"/>
    </xf>
    <xf numFmtId="0" fontId="27" fillId="22" borderId="5" xfId="10" applyFill="1" applyBorder="1" applyAlignment="1">
      <alignment horizontal="center" vertical="center" wrapText="1"/>
    </xf>
    <xf numFmtId="0" fontId="43" fillId="0" borderId="5" xfId="10" applyFont="1" applyBorder="1" applyAlignment="1">
      <alignment vertical="center"/>
    </xf>
    <xf numFmtId="0" fontId="27" fillId="23" borderId="5" xfId="10" applyFill="1" applyBorder="1" applyAlignment="1">
      <alignment horizontal="center" vertical="center" wrapText="1"/>
    </xf>
    <xf numFmtId="164" fontId="41" fillId="0" borderId="5" xfId="10" applyNumberFormat="1" applyFont="1" applyBorder="1" applyAlignment="1">
      <alignment horizontal="center" vertical="center" wrapText="1"/>
    </xf>
    <xf numFmtId="165" fontId="41" fillId="0" borderId="5" xfId="17" applyFont="1" applyBorder="1" applyAlignment="1" applyProtection="1">
      <alignment horizontal="center" vertical="center" wrapText="1"/>
    </xf>
    <xf numFmtId="0" fontId="27" fillId="25" borderId="5" xfId="10" applyFill="1" applyBorder="1" applyAlignment="1">
      <alignment horizontal="center" vertical="center" wrapText="1"/>
    </xf>
    <xf numFmtId="0" fontId="27" fillId="0" borderId="20" xfId="10" applyBorder="1" applyAlignment="1">
      <alignment horizontal="left" vertical="center" wrapText="1"/>
    </xf>
    <xf numFmtId="0" fontId="45" fillId="0" borderId="5" xfId="10" applyFont="1" applyBorder="1" applyAlignment="1">
      <alignment horizontal="left" vertical="center" wrapText="1"/>
    </xf>
    <xf numFmtId="0" fontId="46" fillId="0" borderId="5" xfId="10" applyFont="1" applyBorder="1" applyAlignment="1">
      <alignment horizontal="left" vertical="center" wrapText="1"/>
    </xf>
    <xf numFmtId="0" fontId="30" fillId="0" borderId="5" xfId="10" applyFont="1" applyBorder="1"/>
    <xf numFmtId="49" fontId="40" fillId="26" borderId="25" xfId="10" applyNumberFormat="1" applyFont="1" applyFill="1" applyBorder="1" applyAlignment="1">
      <alignment horizontal="center" vertical="center"/>
    </xf>
    <xf numFmtId="0" fontId="40" fillId="26" borderId="4" xfId="10" applyFont="1" applyFill="1" applyBorder="1" applyAlignment="1">
      <alignment vertical="center"/>
    </xf>
    <xf numFmtId="0" fontId="40" fillId="26" borderId="4" xfId="10" applyFont="1" applyFill="1" applyBorder="1" applyAlignment="1">
      <alignment vertical="center" wrapText="1"/>
    </xf>
    <xf numFmtId="0" fontId="40" fillId="26" borderId="4" xfId="10" applyFont="1" applyFill="1" applyBorder="1" applyAlignment="1">
      <alignment horizontal="center" vertical="center" wrapText="1"/>
    </xf>
    <xf numFmtId="0" fontId="41" fillId="26" borderId="4" xfId="10" applyFont="1" applyFill="1" applyBorder="1" applyAlignment="1">
      <alignment horizontal="center" vertical="center" wrapText="1"/>
    </xf>
    <xf numFmtId="0" fontId="41" fillId="26" borderId="26" xfId="10" applyFont="1" applyFill="1" applyBorder="1" applyAlignment="1">
      <alignment horizontal="center" vertical="center" wrapText="1"/>
    </xf>
    <xf numFmtId="0" fontId="41" fillId="26" borderId="26" xfId="10" applyFont="1" applyFill="1" applyBorder="1" applyAlignment="1">
      <alignment horizontal="left" vertical="center" wrapText="1"/>
    </xf>
    <xf numFmtId="0" fontId="40" fillId="26" borderId="26" xfId="10" applyFont="1" applyFill="1" applyBorder="1" applyAlignment="1">
      <alignment vertical="center" wrapText="1"/>
    </xf>
    <xf numFmtId="0" fontId="40" fillId="26" borderId="26" xfId="10" applyFont="1" applyFill="1" applyBorder="1" applyAlignment="1">
      <alignment horizontal="center" vertical="center" wrapText="1"/>
    </xf>
    <xf numFmtId="164" fontId="40" fillId="26" borderId="26" xfId="10" applyNumberFormat="1" applyFont="1" applyFill="1" applyBorder="1" applyAlignment="1">
      <alignment horizontal="center" vertical="center" wrapText="1"/>
    </xf>
    <xf numFmtId="165" fontId="40" fillId="26" borderId="26" xfId="17" applyFont="1" applyFill="1" applyBorder="1" applyAlignment="1" applyProtection="1">
      <alignment horizontal="center" vertical="center" wrapText="1"/>
    </xf>
    <xf numFmtId="49" fontId="40" fillId="0" borderId="0" xfId="10" applyNumberFormat="1" applyFont="1" applyAlignment="1">
      <alignment horizontal="center" vertical="center"/>
    </xf>
    <xf numFmtId="0" fontId="40" fillId="0" borderId="0" xfId="10" applyFont="1" applyAlignment="1">
      <alignment vertical="center"/>
    </xf>
    <xf numFmtId="0" fontId="40" fillId="0" borderId="0" xfId="10" applyFont="1" applyAlignment="1">
      <alignment vertical="center" wrapText="1"/>
    </xf>
    <xf numFmtId="0" fontId="40" fillId="0" borderId="0" xfId="10" applyFont="1" applyAlignment="1">
      <alignment horizontal="center" vertical="center" wrapText="1"/>
    </xf>
    <xf numFmtId="0" fontId="41" fillId="0" borderId="0" xfId="10" applyFont="1" applyAlignment="1">
      <alignment horizontal="center" vertical="center" wrapText="1"/>
    </xf>
    <xf numFmtId="0" fontId="41" fillId="0" borderId="0" xfId="10" applyFont="1" applyAlignment="1">
      <alignment horizontal="left" vertical="center" wrapText="1"/>
    </xf>
    <xf numFmtId="165" fontId="0" fillId="0" borderId="0" xfId="17" applyFont="1" applyBorder="1" applyProtection="1"/>
    <xf numFmtId="0" fontId="32" fillId="0" borderId="15" xfId="10" applyFont="1" applyBorder="1" applyAlignment="1">
      <alignment horizontal="center" vertical="center" wrapText="1"/>
    </xf>
    <xf numFmtId="0" fontId="32" fillId="0" borderId="15" xfId="10" applyFont="1" applyBorder="1" applyAlignment="1">
      <alignment horizontal="left" vertical="center" wrapText="1"/>
    </xf>
    <xf numFmtId="0" fontId="40" fillId="0" borderId="15" xfId="10" applyFont="1" applyBorder="1" applyAlignment="1">
      <alignment vertical="center" wrapText="1"/>
    </xf>
    <xf numFmtId="0" fontId="40" fillId="19" borderId="15" xfId="10" applyFont="1" applyFill="1" applyBorder="1" applyAlignment="1">
      <alignment horizontal="center" vertical="center"/>
    </xf>
    <xf numFmtId="49" fontId="40" fillId="20" borderId="15" xfId="10" applyNumberFormat="1" applyFont="1" applyFill="1" applyBorder="1" applyAlignment="1">
      <alignment horizontal="center" vertical="center"/>
    </xf>
    <xf numFmtId="0" fontId="40" fillId="20" borderId="15" xfId="10" applyFont="1" applyFill="1" applyBorder="1" applyAlignment="1">
      <alignment vertical="center"/>
    </xf>
    <xf numFmtId="0" fontId="41" fillId="20" borderId="15" xfId="10" applyFont="1" applyFill="1" applyBorder="1" applyAlignment="1">
      <alignment vertical="center" wrapText="1"/>
    </xf>
    <xf numFmtId="0" fontId="40" fillId="20" borderId="15" xfId="10" applyFont="1" applyFill="1" applyBorder="1" applyAlignment="1">
      <alignment horizontal="center" vertical="center" wrapText="1"/>
    </xf>
    <xf numFmtId="164" fontId="32" fillId="0" borderId="15" xfId="10" applyNumberFormat="1" applyFont="1" applyBorder="1" applyAlignment="1">
      <alignment horizontal="center" vertical="center" wrapText="1"/>
    </xf>
    <xf numFmtId="165" fontId="0" fillId="0" borderId="15" xfId="17" applyFont="1" applyBorder="1" applyProtection="1"/>
    <xf numFmtId="0" fontId="41" fillId="20" borderId="15" xfId="10" applyFont="1" applyFill="1" applyBorder="1" applyAlignment="1">
      <alignment horizontal="left" vertical="center" wrapText="1"/>
    </xf>
    <xf numFmtId="49" fontId="27" fillId="0" borderId="0" xfId="10" applyNumberFormat="1" applyAlignment="1">
      <alignment horizontal="center" vertical="center"/>
    </xf>
    <xf numFmtId="0" fontId="27" fillId="0" borderId="0" xfId="10" applyAlignment="1">
      <alignment vertical="center"/>
    </xf>
    <xf numFmtId="0" fontId="30" fillId="0" borderId="0" xfId="10" applyFont="1"/>
    <xf numFmtId="0" fontId="27" fillId="0" borderId="0" xfId="10" applyAlignment="1">
      <alignment wrapText="1"/>
    </xf>
    <xf numFmtId="0" fontId="47" fillId="0" borderId="0" xfId="10" applyFont="1" applyAlignment="1">
      <alignment horizontal="left" vertical="center" wrapText="1" readingOrder="1"/>
    </xf>
    <xf numFmtId="0" fontId="48" fillId="0" borderId="0" xfId="10" applyFont="1" applyAlignment="1">
      <alignment horizontal="left" vertical="center" wrapText="1" readingOrder="1"/>
    </xf>
    <xf numFmtId="0" fontId="3" fillId="0" borderId="6" xfId="0" applyFont="1" applyBorder="1" applyAlignment="1">
      <alignment vertical="center" wrapText="1"/>
    </xf>
    <xf numFmtId="0" fontId="4" fillId="10" borderId="6" xfId="0" applyFont="1" applyFill="1" applyBorder="1" applyAlignment="1">
      <alignment vertical="center" wrapText="1"/>
    </xf>
    <xf numFmtId="0" fontId="18" fillId="0" borderId="6" xfId="0" applyFont="1" applyBorder="1" applyAlignment="1">
      <alignment horizontal="left" vertical="center" wrapText="1"/>
    </xf>
    <xf numFmtId="0" fontId="3" fillId="0" borderId="6" xfId="0" applyFont="1" applyBorder="1" applyAlignment="1">
      <alignment horizontal="left" vertical="center" wrapText="1"/>
    </xf>
    <xf numFmtId="2" fontId="3" fillId="0" borderId="6" xfId="0" applyNumberFormat="1" applyFont="1" applyBorder="1" applyAlignment="1">
      <alignment horizontal="left" vertical="center" wrapText="1"/>
    </xf>
    <xf numFmtId="0" fontId="18" fillId="0" borderId="6" xfId="0" applyFont="1" applyBorder="1" applyAlignment="1">
      <alignment vertical="center" wrapText="1"/>
    </xf>
    <xf numFmtId="0" fontId="3" fillId="0" borderId="6" xfId="0" applyFont="1" applyBorder="1" applyAlignment="1">
      <alignment wrapText="1"/>
    </xf>
    <xf numFmtId="0" fontId="3" fillId="0" borderId="6" xfId="0" applyFont="1" applyBorder="1" applyAlignment="1">
      <alignment vertical="center"/>
    </xf>
    <xf numFmtId="0" fontId="13" fillId="0" borderId="0" xfId="9" applyAlignment="1"/>
    <xf numFmtId="0" fontId="30" fillId="0" borderId="6" xfId="10" applyFont="1" applyBorder="1" applyAlignment="1">
      <alignment horizontal="left" vertical="center" wrapText="1"/>
    </xf>
    <xf numFmtId="0" fontId="30" fillId="18" borderId="0" xfId="10" applyFont="1" applyFill="1" applyAlignment="1">
      <alignment horizontal="center" vertical="center"/>
    </xf>
    <xf numFmtId="0" fontId="30" fillId="0" borderId="6" xfId="10" applyFont="1" applyBorder="1" applyAlignment="1">
      <alignment vertical="center" wrapText="1"/>
    </xf>
    <xf numFmtId="0" fontId="39" fillId="0" borderId="6" xfId="10" applyFont="1" applyBorder="1" applyAlignment="1">
      <alignment vertical="center" wrapText="1"/>
    </xf>
    <xf numFmtId="0" fontId="39" fillId="0" borderId="6" xfId="10" applyFont="1" applyBorder="1" applyAlignment="1">
      <alignment horizontal="left" vertical="center" wrapText="1"/>
    </xf>
    <xf numFmtId="2" fontId="30" fillId="0" borderId="6" xfId="10" applyNumberFormat="1" applyFont="1" applyBorder="1" applyAlignment="1">
      <alignment horizontal="left" vertical="center" wrapText="1"/>
    </xf>
    <xf numFmtId="0" fontId="30" fillId="0" borderId="6" xfId="10" applyFont="1" applyBorder="1" applyAlignment="1">
      <alignment wrapText="1"/>
    </xf>
    <xf numFmtId="0" fontId="30" fillId="0" borderId="6" xfId="10" applyFont="1" applyBorder="1" applyAlignment="1">
      <alignment vertical="center"/>
    </xf>
    <xf numFmtId="0" fontId="40" fillId="20" borderId="6" xfId="10" applyFont="1" applyFill="1" applyBorder="1" applyAlignment="1">
      <alignment vertical="center" wrapText="1"/>
    </xf>
    <xf numFmtId="0" fontId="34" fillId="0" borderId="0" xfId="15" applyBorder="1" applyAlignment="1"/>
  </cellXfs>
  <cellStyles count="18">
    <cellStyle name="bpm_h1" xfId="6" xr:uid="{E2E9D67B-E04A-4722-B3B0-636D5EDF0A0B}"/>
    <cellStyle name="bpm_h1 2" xfId="16" xr:uid="{DC6D5A63-8DC5-429F-A4B6-A205C6ACDA8C}"/>
    <cellStyle name="bpm_h2" xfId="7" xr:uid="{F3EBA610-5C4E-4EA4-8CCC-BF4AA5FAD290}"/>
    <cellStyle name="bpm_h2 2" xfId="12" xr:uid="{D140BFA8-D62D-4121-AC03-0DEECCA54C11}"/>
    <cellStyle name="bpm_h3" xfId="8" xr:uid="{90D32A78-6313-40F5-AA28-0CD8EBC6FECD}"/>
    <cellStyle name="bpm_h3 2" xfId="13" xr:uid="{4F8EABED-FBC6-4A43-BD52-61BAEA94A6EA}"/>
    <cellStyle name="bpm_link" xfId="9" xr:uid="{E4331332-04CD-4901-9210-DFA60B3E99DB}"/>
    <cellStyle name="bpm_link 2" xfId="15" xr:uid="{C19B7A14-8AAE-4275-A6AB-EA1E0D59CBB8}"/>
    <cellStyle name="bpm_t1" xfId="4" xr:uid="{D882DFD2-B8FD-4003-B920-368D07D97808}"/>
    <cellStyle name="bpm_t1 2" xfId="11" xr:uid="{A7095222-9E70-414A-93CF-ACE7B44E07E1}"/>
    <cellStyle name="bpm_t2" xfId="5" xr:uid="{C4AE211F-405A-4850-9EAD-57DA8912066A}"/>
    <cellStyle name="bpm_t2 2" xfId="14" xr:uid="{AEBC2EF5-A232-48C2-97AF-E56D63AD3131}"/>
    <cellStyle name="Followed Hyperlink" xfId="3" builtinId="9" hidden="1"/>
    <cellStyle name="Hyperlink" xfId="2" builtinId="8" hidden="1"/>
    <cellStyle name="Normal" xfId="0" builtinId="0"/>
    <cellStyle name="Normal 2" xfId="10" xr:uid="{2D3F43C7-7566-4E1E-A6AD-A7791E69FA14}"/>
    <cellStyle name="Percent" xfId="1" builtinId="5"/>
    <cellStyle name="Percent 2" xfId="17" xr:uid="{1E3A23AD-7997-4673-BDC9-FACE11FB5CF1}"/>
  </cellStyles>
  <dxfs count="7">
    <dxf>
      <fill>
        <patternFill patternType="solid">
          <fgColor rgb="FFD3DFEF"/>
          <bgColor rgb="FFD3DFEF"/>
        </patternFill>
      </fill>
    </dxf>
    <dxf>
      <fill>
        <patternFill patternType="solid">
          <fgColor rgb="FFD3DFEF"/>
          <bgColor rgb="FFD3DFEF"/>
        </patternFill>
      </fill>
    </dxf>
    <dxf>
      <font>
        <b/>
        <color rgb="FF000000"/>
      </font>
    </dxf>
    <dxf>
      <font>
        <b/>
        <color rgb="FF000000"/>
      </font>
    </dxf>
    <dxf>
      <font>
        <b/>
        <color rgb="FF000000"/>
      </font>
      <border>
        <top style="double">
          <color rgb="FF39639D"/>
        </top>
      </border>
    </dxf>
    <dxf>
      <font>
        <b/>
        <color rgb="FFFFFFFF"/>
      </font>
      <fill>
        <patternFill patternType="solid">
          <fgColor rgb="FF39639D"/>
          <bgColor rgb="FF39639D"/>
        </patternFill>
      </fill>
    </dxf>
    <dxf>
      <font>
        <color rgb="FF000000"/>
      </font>
      <border>
        <left style="thin">
          <color rgb="FF7C9FCF"/>
        </left>
        <right style="thin">
          <color rgb="FF7C9FCF"/>
        </right>
        <top style="thin">
          <color rgb="FF7C9FCF"/>
        </top>
        <bottom style="thin">
          <color rgb="FF7C9FCF"/>
        </bottom>
        <horizontal style="thin">
          <color rgb="FF7C9FCF"/>
        </horizontal>
      </border>
    </dxf>
  </dxfs>
  <tableStyles count="1" defaultTableStyle="TableStyleMedium2" defaultPivotStyle="PivotStyleLight16">
    <tableStyle name="TableStyleMedium5 2" pivot="0" count="7" xr9:uid="{E153A507-F1C6-4371-8468-DE430575F102}">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E7FFF2"/>
      <color rgb="FF3F9793"/>
      <color rgb="FFFFDECF"/>
      <color rgb="FFFF5B11"/>
      <color rgb="FFFFC000"/>
      <color rgb="FFFF9933"/>
      <color rgb="FF007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7</xdr:col>
      <xdr:colOff>17780</xdr:colOff>
      <xdr:row>0</xdr:row>
      <xdr:rowOff>153036</xdr:rowOff>
    </xdr:from>
    <xdr:to>
      <xdr:col>18</xdr:col>
      <xdr:colOff>1866900</xdr:colOff>
      <xdr:row>5</xdr:row>
      <xdr:rowOff>15875</xdr:rowOff>
    </xdr:to>
    <xdr:sp macro="" textlink="">
      <xdr:nvSpPr>
        <xdr:cNvPr id="5" name="TextBox 4">
          <a:extLst>
            <a:ext uri="{FF2B5EF4-FFF2-40B4-BE49-F238E27FC236}">
              <a16:creationId xmlns:a16="http://schemas.microsoft.com/office/drawing/2014/main" id="{2B7CF629-3FAC-F0DD-8538-B5EBB835F6E9}"/>
            </a:ext>
          </a:extLst>
        </xdr:cNvPr>
        <xdr:cNvSpPr txBox="1"/>
      </xdr:nvSpPr>
      <xdr:spPr>
        <a:xfrm>
          <a:off x="4827905" y="153036"/>
          <a:ext cx="11167745" cy="704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Scoring approach:</a:t>
          </a:r>
          <a:endParaRPr lang="en-CA" sz="1100" b="1" i="0" u="none" strike="noStrike">
            <a:solidFill>
              <a:schemeClr val="dk1"/>
            </a:solidFill>
            <a:effectLst/>
            <a:latin typeface="+mn-lt"/>
            <a:ea typeface="+mn-ea"/>
            <a:cs typeface="+mn-cs"/>
          </a:endParaRPr>
        </a:p>
        <a:p>
          <a:r>
            <a:rPr lang="en-CA" sz="1100" b="0" i="0" u="none" strike="noStrike">
              <a:solidFill>
                <a:schemeClr val="dk1"/>
              </a:solidFill>
              <a:effectLst/>
              <a:latin typeface="+mn-lt"/>
              <a:ea typeface="+mn-ea"/>
              <a:cs typeface="+mn-cs"/>
            </a:rPr>
            <a:t>-</a:t>
          </a:r>
          <a:r>
            <a:rPr lang="en-CA" sz="1100" b="0" i="0" u="none" strike="noStrike" baseline="0">
              <a:solidFill>
                <a:schemeClr val="dk1"/>
              </a:solidFill>
              <a:effectLst/>
              <a:latin typeface="+mn-lt"/>
              <a:ea typeface="+mn-ea"/>
              <a:cs typeface="+mn-cs"/>
            </a:rPr>
            <a:t> Adjustment factors cannot take a score aboave the maximum for that metric, or below zero</a:t>
          </a:r>
        </a:p>
        <a:p>
          <a:r>
            <a:rPr lang="en-CA" sz="1100" b="0" i="0" u="none" strike="noStrike" baseline="0">
              <a:solidFill>
                <a:schemeClr val="dk1"/>
              </a:solidFill>
              <a:effectLst/>
              <a:latin typeface="+mn-lt"/>
              <a:ea typeface="+mn-ea"/>
              <a:cs typeface="+mn-cs"/>
            </a:rPr>
            <a:t>- Announcements are mentioned but do not earn scores until implementation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18360</xdr:colOff>
      <xdr:row>0</xdr:row>
      <xdr:rowOff>153000</xdr:rowOff>
    </xdr:from>
    <xdr:to>
      <xdr:col>18</xdr:col>
      <xdr:colOff>1865520</xdr:colOff>
      <xdr:row>6</xdr:row>
      <xdr:rowOff>15120</xdr:rowOff>
    </xdr:to>
    <xdr:sp macro="" textlink="">
      <xdr:nvSpPr>
        <xdr:cNvPr id="2" name="CustomShape 1">
          <a:extLst>
            <a:ext uri="{FF2B5EF4-FFF2-40B4-BE49-F238E27FC236}">
              <a16:creationId xmlns:a16="http://schemas.microsoft.com/office/drawing/2014/main" id="{CA693A67-0053-4216-8DBB-0EF204A5DE6E}"/>
            </a:ext>
          </a:extLst>
        </xdr:cNvPr>
        <xdr:cNvSpPr/>
      </xdr:nvSpPr>
      <xdr:spPr>
        <a:xfrm>
          <a:off x="4441770" y="153000"/>
          <a:ext cx="12273225" cy="104703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fr-CA" sz="1100" b="1" strike="noStrike" spc="-1">
              <a:solidFill>
                <a:srgbClr val="000000"/>
              </a:solidFill>
              <a:latin typeface="Calibri"/>
            </a:rPr>
            <a:t>Approche du pointage :</a:t>
          </a:r>
          <a:endParaRPr lang="fr-CA" sz="1100" b="0" strike="noStrike" spc="-1">
            <a:latin typeface="Times New Roman"/>
          </a:endParaRPr>
        </a:p>
        <a:p>
          <a:pPr>
            <a:lnSpc>
              <a:spcPct val="100000"/>
            </a:lnSpc>
          </a:pPr>
          <a:r>
            <a:rPr lang="fr-CA" sz="1100" b="0" strike="noStrike" spc="-1">
              <a:solidFill>
                <a:srgbClr val="000000"/>
              </a:solidFill>
              <a:latin typeface="Calibri"/>
            </a:rPr>
            <a:t>- Les facteurs d'ajustement ne peuvent pas faire passer un score au-dessus du maximum pour ce paramètre, ou en dessous de zéro.</a:t>
          </a:r>
          <a:endParaRPr lang="fr-CA" sz="1100" b="0" strike="noStrike" spc="-1">
            <a:latin typeface="Times New Roman"/>
          </a:endParaRPr>
        </a:p>
        <a:p>
          <a:pPr>
            <a:lnSpc>
              <a:spcPct val="100000"/>
            </a:lnSpc>
          </a:pPr>
          <a:r>
            <a:rPr lang="fr-CA" sz="1100" b="0" strike="noStrike" spc="-1">
              <a:solidFill>
                <a:srgbClr val="000000"/>
              </a:solidFill>
              <a:latin typeface="Calibri"/>
            </a:rPr>
            <a:t>- Les annonces sont mentionnées, mais ne reçoivent pas de points avant leur mise en œuvre</a:t>
          </a:r>
          <a:endParaRPr lang="fr-CA" sz="1100" b="0" strike="noStrike" spc="-1">
            <a:latin typeface="Times New Roman"/>
          </a:endParaRPr>
        </a:p>
      </xdr:txBody>
    </xdr:sp>
    <xdr:clientData/>
  </xdr:twoCellAnchor>
  <xdr:twoCellAnchor>
    <xdr:from>
      <xdr:col>0</xdr:col>
      <xdr:colOff>0</xdr:colOff>
      <xdr:row>0</xdr:row>
      <xdr:rowOff>0</xdr:rowOff>
    </xdr:from>
    <xdr:to>
      <xdr:col>10</xdr:col>
      <xdr:colOff>98280</xdr:colOff>
      <xdr:row>13</xdr:row>
      <xdr:rowOff>1035360</xdr:rowOff>
    </xdr:to>
    <xdr:sp macro="" textlink="">
      <xdr:nvSpPr>
        <xdr:cNvPr id="3" name="CustomShape 1" hidden="1">
          <a:extLst>
            <a:ext uri="{FF2B5EF4-FFF2-40B4-BE49-F238E27FC236}">
              <a16:creationId xmlns:a16="http://schemas.microsoft.com/office/drawing/2014/main" id="{65CDE9B2-DCC9-4D4D-A924-42DD52FD143A}"/>
            </a:ext>
          </a:extLst>
        </xdr:cNvPr>
        <xdr:cNvSpPr/>
      </xdr:nvSpPr>
      <xdr:spPr>
        <a:xfrm>
          <a:off x="0" y="0"/>
          <a:ext cx="7609695" cy="762856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98280</xdr:colOff>
      <xdr:row>13</xdr:row>
      <xdr:rowOff>1035360</xdr:rowOff>
    </xdr:to>
    <xdr:sp macro="" textlink="">
      <xdr:nvSpPr>
        <xdr:cNvPr id="4" name="CustomShape 1" hidden="1">
          <a:extLst>
            <a:ext uri="{FF2B5EF4-FFF2-40B4-BE49-F238E27FC236}">
              <a16:creationId xmlns:a16="http://schemas.microsoft.com/office/drawing/2014/main" id="{9C8824C8-CB8E-4BED-811D-886077CA2AB9}"/>
            </a:ext>
          </a:extLst>
        </xdr:cNvPr>
        <xdr:cNvSpPr/>
      </xdr:nvSpPr>
      <xdr:spPr>
        <a:xfrm>
          <a:off x="0" y="0"/>
          <a:ext cx="7609695" cy="762856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98280</xdr:colOff>
      <xdr:row>13</xdr:row>
      <xdr:rowOff>1035360</xdr:rowOff>
    </xdr:to>
    <xdr:sp macro="" textlink="">
      <xdr:nvSpPr>
        <xdr:cNvPr id="5" name="CustomShape 1" hidden="1">
          <a:extLst>
            <a:ext uri="{FF2B5EF4-FFF2-40B4-BE49-F238E27FC236}">
              <a16:creationId xmlns:a16="http://schemas.microsoft.com/office/drawing/2014/main" id="{9285CB1A-8EC7-4E69-9A27-4573F1AE95C4}"/>
            </a:ext>
          </a:extLst>
        </xdr:cNvPr>
        <xdr:cNvSpPr/>
      </xdr:nvSpPr>
      <xdr:spPr>
        <a:xfrm>
          <a:off x="0" y="0"/>
          <a:ext cx="7609695" cy="762856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98280</xdr:colOff>
      <xdr:row>13</xdr:row>
      <xdr:rowOff>1035360</xdr:rowOff>
    </xdr:to>
    <xdr:sp macro="" textlink="">
      <xdr:nvSpPr>
        <xdr:cNvPr id="6" name="CustomShape 1" hidden="1">
          <a:extLst>
            <a:ext uri="{FF2B5EF4-FFF2-40B4-BE49-F238E27FC236}">
              <a16:creationId xmlns:a16="http://schemas.microsoft.com/office/drawing/2014/main" id="{741B6305-22EE-4322-A762-1A1188BA0749}"/>
            </a:ext>
          </a:extLst>
        </xdr:cNvPr>
        <xdr:cNvSpPr/>
      </xdr:nvSpPr>
      <xdr:spPr>
        <a:xfrm>
          <a:off x="0" y="0"/>
          <a:ext cx="7609695" cy="762856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98280</xdr:colOff>
      <xdr:row>13</xdr:row>
      <xdr:rowOff>1035360</xdr:rowOff>
    </xdr:to>
    <xdr:sp macro="" textlink="">
      <xdr:nvSpPr>
        <xdr:cNvPr id="7" name="CustomShape 1" hidden="1">
          <a:extLst>
            <a:ext uri="{FF2B5EF4-FFF2-40B4-BE49-F238E27FC236}">
              <a16:creationId xmlns:a16="http://schemas.microsoft.com/office/drawing/2014/main" id="{D514A865-B65C-4137-9BB2-80508527F5C3}"/>
            </a:ext>
          </a:extLst>
        </xdr:cNvPr>
        <xdr:cNvSpPr/>
      </xdr:nvSpPr>
      <xdr:spPr>
        <a:xfrm>
          <a:off x="0" y="0"/>
          <a:ext cx="7609695" cy="762856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10</xdr:col>
      <xdr:colOff>98280</xdr:colOff>
      <xdr:row>13</xdr:row>
      <xdr:rowOff>1035360</xdr:rowOff>
    </xdr:to>
    <xdr:sp macro="" textlink="">
      <xdr:nvSpPr>
        <xdr:cNvPr id="8" name="CustomShape 1" hidden="1">
          <a:extLst>
            <a:ext uri="{FF2B5EF4-FFF2-40B4-BE49-F238E27FC236}">
              <a16:creationId xmlns:a16="http://schemas.microsoft.com/office/drawing/2014/main" id="{98BEDF25-4135-4F49-82F5-E62C61312FBC}"/>
            </a:ext>
          </a:extLst>
        </xdr:cNvPr>
        <xdr:cNvSpPr/>
      </xdr:nvSpPr>
      <xdr:spPr>
        <a:xfrm>
          <a:off x="0" y="0"/>
          <a:ext cx="7609695" cy="762856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wiginton\AppData\Local\Microsoft\Windows\INetCache\Content.Outlook\IH6ZK57E\Scorecard%20Resources\EfficiencyMB\Scorecard_EfficiencyMB_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orecard%20Resources/EfficiencyMB/Scorecard_EfficiencyMB_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te%20de%20pointage-FR_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 DASHBOARD"/>
      <sheetName val="2 - RESULTS"/>
      <sheetName val="InputSheet"/>
      <sheetName val="Template_Input"/>
      <sheetName val="2018 INPUT"/>
      <sheetName val="2019 INPUT"/>
      <sheetName val="2020 INPUT"/>
      <sheetName val="2021 INPUT"/>
      <sheetName val="2022 INPUT"/>
      <sheetName val="2018 COMPUTATION"/>
      <sheetName val="2019 COMPUTATION"/>
      <sheetName val="2020 COMPUTATION"/>
      <sheetName val="2021 COMPUTATION"/>
      <sheetName val="2022 COMPUTATION"/>
      <sheetName val="5 - ASSUMPTIONS AND SOURCES"/>
      <sheetName val="6 - UPDATE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 DASHBOARD"/>
      <sheetName val="2 - RESULTS"/>
      <sheetName val="InputSheet"/>
      <sheetName val="Template_Input"/>
      <sheetName val="2018 INPUT"/>
      <sheetName val="2019 INPUT"/>
      <sheetName val="2020 INPUT"/>
      <sheetName val="2021 INPUT"/>
      <sheetName val="2022 INPUT"/>
      <sheetName val="2018 COMPUTATION"/>
      <sheetName val="2019 COMPUTATION"/>
      <sheetName val="2020 COMPUTATION"/>
      <sheetName val="2021 COMPUTATION"/>
      <sheetName val="2022 COMPUTATION"/>
      <sheetName val="5 - ASSUMPTIONS AND SOURCES"/>
      <sheetName val="6 - UPDATE LOG"/>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ver"/>
      <sheetName val="_Contents"/>
      <sheetName val="Analysis_SC"/>
      <sheetName val="Metrics"/>
      <sheetName val="Findings"/>
      <sheetName val="Results_SC"/>
      <sheetName val="Scoring Summary"/>
      <sheetName val="By Prov and Terr"/>
      <sheetName val="By Action Area"/>
      <sheetName val="By Cross-Cutting"/>
      <sheetName val="Inputs_SC"/>
      <sheetName val="Global benchmarks"/>
      <sheetName val="Base data"/>
    </sheetNames>
    <sheetDataSet>
      <sheetData sheetId="0">
        <row r="14">
          <cell r="B14" t="str">
            <v>Canadian Zero-Emission Vehicle Policy Dashboard 2021-22</v>
          </cell>
        </row>
      </sheetData>
      <sheetData sheetId="1">
        <row r="3">
          <cell r="B3" t="str">
            <v>Go to Cover Sheet</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Jeff Turner" id="{6FDDC174-B475-4A32-A843-6E48CA3D40E3}" userId="jeff.turner@dunsky.com" providerId="PeoplePicker"/>
  <person displayName="Lindsay Wiginton (she/her)" id="{7B62FEE2-52D0-4BA6-9FF5-54C2E777DDA7}" userId="S::lindsay.wiginton@dunsky.com::14c22f6a-b1a1-436b-9406-641efaa34d7a" providerId="AD"/>
</personList>
</file>

<file path=xl/theme/theme1.xml><?xml version="1.0" encoding="utf-8"?>
<a:theme xmlns:a="http://schemas.openxmlformats.org/drawingml/2006/main" name="Office Theme">
  <a:themeElements>
    <a:clrScheme name="Dunsky 2020">
      <a:dk1>
        <a:sysClr val="windowText" lastClr="000000"/>
      </a:dk1>
      <a:lt1>
        <a:srgbClr val="FFFFFF"/>
      </a:lt1>
      <a:dk2>
        <a:srgbClr val="2B2929"/>
      </a:dk2>
      <a:lt2>
        <a:srgbClr val="FFFFFF"/>
      </a:lt2>
      <a:accent1>
        <a:srgbClr val="003766"/>
      </a:accent1>
      <a:accent2>
        <a:srgbClr val="3F9793"/>
      </a:accent2>
      <a:accent3>
        <a:srgbClr val="00B050"/>
      </a:accent3>
      <a:accent4>
        <a:srgbClr val="FFC000"/>
      </a:accent4>
      <a:accent5>
        <a:srgbClr val="FF9933"/>
      </a:accent5>
      <a:accent6>
        <a:srgbClr val="FF5B11"/>
      </a:accent6>
      <a:hlink>
        <a:srgbClr val="3F9793"/>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34" dT="2022-09-22T00:26:37.09" personId="{7B62FEE2-52D0-4BA6-9FF5-54C2E777DDA7}" id="{9583C1FA-D34E-41D3-B5DF-90CA9992C0F3}">
    <text>Points TBD</text>
  </threadedComment>
  <threadedComment ref="Y59" dT="2022-09-22T00:28:25.92" personId="{7B62FEE2-52D0-4BA6-9FF5-54C2E777DDA7}" id="{DDE0CC89-9A4A-4605-BD41-1DBBCC990FFB}">
    <text>review</text>
  </threadedComment>
  <threadedComment ref="Y59" dT="2022-09-22T00:29:24.49" personId="{7B62FEE2-52D0-4BA6-9FF5-54C2E777DDA7}" id="{6B18B922-C62F-4A30-9FD9-F8F6D03801BF}" parentId="{DDE0CC89-9A4A-4605-BD41-1DBBCC990FFB}">
    <text>@Jeff Turner</text>
    <mentions>
      <mention mentionpersonId="{6FDDC174-B475-4A32-A843-6E48CA3D40E3}" mentionId="{5780B3CF-3383-4CB3-97E8-611494BB8DBE}" startIndex="0" length="12"/>
    </mentions>
  </threadedComment>
  <threadedComment ref="Y105" dT="2022-09-22T00:55:07.56" personId="{7B62FEE2-52D0-4BA6-9FF5-54C2E777DDA7}" id="{5B41969D-FB1A-410F-9FAD-AF876DCB05EE}">
    <text>updated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4693B-A935-4377-9E0D-AE2854DDDFCE}">
  <sheetPr codeName="Sheet11">
    <tabColor theme="4" tint="0.79998168889431442"/>
  </sheetPr>
  <dimension ref="A1:AG267"/>
  <sheetViews>
    <sheetView tabSelected="1" topLeftCell="B1" zoomScale="30" zoomScaleNormal="30" workbookViewId="0">
      <pane xSplit="6" ySplit="9" topLeftCell="H99" activePane="bottomRight" state="frozen"/>
      <selection pane="bottomRight" activeCell="E11" sqref="E11:G11"/>
      <selection pane="bottomLeft" activeCell="B10" sqref="B10"/>
      <selection pane="topRight" activeCell="H1" sqref="H1"/>
    </sheetView>
  </sheetViews>
  <sheetFormatPr defaultColWidth="8.85546875" defaultRowHeight="14.45" outlineLevelRow="1"/>
  <cols>
    <col min="1" max="1" width="2.7109375" customWidth="1"/>
    <col min="2" max="2" width="6.28515625" style="12" customWidth="1"/>
    <col min="3" max="3" width="10.140625" customWidth="1"/>
    <col min="4" max="4" width="8.7109375" style="1" customWidth="1"/>
    <col min="5" max="5" width="21.28515625" style="7" customWidth="1"/>
    <col min="6" max="6" width="7.28515625" customWidth="1"/>
    <col min="7" max="7" width="8.140625" customWidth="1"/>
    <col min="8" max="8" width="7.140625" customWidth="1"/>
    <col min="9" max="13" width="19" style="27" customWidth="1"/>
    <col min="14" max="14" width="22.42578125" style="30" customWidth="1"/>
    <col min="15" max="17" width="7.7109375" style="131" customWidth="1"/>
    <col min="18" max="18" width="4.42578125" customWidth="1"/>
    <col min="19" max="31" width="46" style="5" customWidth="1"/>
    <col min="32" max="32" width="16.7109375" customWidth="1"/>
    <col min="33" max="33" width="12.7109375" customWidth="1"/>
  </cols>
  <sheetData>
    <row r="1" spans="1:33" ht="21">
      <c r="B1" s="11" t="s">
        <v>0</v>
      </c>
      <c r="C1" s="10"/>
      <c r="D1" s="9"/>
      <c r="AA1" s="33"/>
    </row>
    <row r="2" spans="1:33" ht="18">
      <c r="B2" s="8" t="e">
        <f>#REF!</f>
        <v>#REF!</v>
      </c>
      <c r="C2" s="10"/>
      <c r="D2" s="9"/>
    </row>
    <row r="3" spans="1:33">
      <c r="B3" s="336" t="e">
        <f ca="1">HYPERLINK("#"&amp; CELL("address",#REF! ), "Go to Table of Contents")</f>
        <v>#REF!</v>
      </c>
      <c r="C3" s="336"/>
      <c r="D3" s="336"/>
      <c r="E3" s="336"/>
    </row>
    <row r="4" spans="1:33">
      <c r="B4" s="41"/>
      <c r="C4" s="41"/>
      <c r="D4" s="41"/>
      <c r="E4" s="110"/>
    </row>
    <row r="5" spans="1:33" ht="25.5" customHeight="1">
      <c r="B5" s="41"/>
      <c r="C5" s="41"/>
      <c r="D5" s="41"/>
      <c r="E5" s="110"/>
    </row>
    <row r="6" spans="1:33" s="115" customFormat="1" ht="65.849999999999994" hidden="1" customHeight="1">
      <c r="B6" s="116"/>
      <c r="C6" s="117"/>
      <c r="D6" s="118"/>
      <c r="E6" s="119"/>
      <c r="I6" s="120"/>
      <c r="J6" s="120"/>
      <c r="K6" s="120"/>
      <c r="L6" s="120"/>
      <c r="M6" s="120"/>
      <c r="N6" s="121"/>
      <c r="O6" s="132"/>
      <c r="P6" s="132"/>
      <c r="Q6" s="132"/>
      <c r="R6" s="122" t="s">
        <v>1</v>
      </c>
      <c r="S6" s="123" t="s">
        <v>2</v>
      </c>
      <c r="T6" s="123" t="s">
        <v>3</v>
      </c>
      <c r="U6" s="123" t="s">
        <v>4</v>
      </c>
      <c r="V6" s="123" t="s">
        <v>5</v>
      </c>
      <c r="W6" s="123" t="s">
        <v>6</v>
      </c>
      <c r="X6" s="123" t="s">
        <v>7</v>
      </c>
      <c r="Y6" s="123" t="s">
        <v>8</v>
      </c>
      <c r="Z6" s="123" t="s">
        <v>9</v>
      </c>
      <c r="AA6" s="123" t="s">
        <v>10</v>
      </c>
      <c r="AB6" s="123" t="s">
        <v>11</v>
      </c>
      <c r="AC6" s="123" t="s">
        <v>12</v>
      </c>
      <c r="AD6" s="123" t="s">
        <v>13</v>
      </c>
      <c r="AE6" s="123" t="s">
        <v>14</v>
      </c>
    </row>
    <row r="7" spans="1:33" ht="36.6" customHeight="1">
      <c r="A7" s="3"/>
      <c r="B7" s="104" t="s">
        <v>0</v>
      </c>
      <c r="C7" s="104"/>
      <c r="D7" s="105"/>
      <c r="E7" s="106"/>
      <c r="F7" s="105" t="s">
        <v>15</v>
      </c>
      <c r="G7" s="104"/>
      <c r="H7" s="107"/>
      <c r="I7" s="108" t="s">
        <v>16</v>
      </c>
      <c r="J7" s="108"/>
      <c r="K7" s="108"/>
      <c r="L7" s="108"/>
      <c r="M7" s="108"/>
      <c r="N7" s="108"/>
      <c r="O7" s="128"/>
      <c r="P7" s="128"/>
      <c r="Q7" s="128"/>
      <c r="R7" s="106"/>
      <c r="S7" s="105" t="s">
        <v>17</v>
      </c>
      <c r="T7" s="25"/>
      <c r="U7" s="25"/>
      <c r="V7" s="25"/>
      <c r="W7" s="25"/>
      <c r="X7" s="25"/>
      <c r="Y7" s="25"/>
      <c r="Z7" s="26"/>
      <c r="AA7" s="26"/>
      <c r="AB7" s="25"/>
      <c r="AC7" s="26"/>
      <c r="AD7" s="26"/>
      <c r="AE7" s="26"/>
      <c r="AF7" s="26"/>
      <c r="AG7" s="26"/>
    </row>
    <row r="8" spans="1:33" ht="119.25" customHeight="1">
      <c r="B8" s="48" t="s">
        <v>18</v>
      </c>
      <c r="C8" s="47" t="s">
        <v>19</v>
      </c>
      <c r="D8" s="49" t="s">
        <v>20</v>
      </c>
      <c r="E8" s="50" t="s">
        <v>21</v>
      </c>
      <c r="F8" s="51" t="s">
        <v>22</v>
      </c>
      <c r="G8" s="51" t="s">
        <v>23</v>
      </c>
      <c r="H8" s="51" t="s">
        <v>24</v>
      </c>
      <c r="I8" s="32" t="s">
        <v>25</v>
      </c>
      <c r="J8" s="32" t="s">
        <v>26</v>
      </c>
      <c r="K8" s="32" t="s">
        <v>27</v>
      </c>
      <c r="L8" s="32" t="s">
        <v>28</v>
      </c>
      <c r="M8" s="32" t="s">
        <v>29</v>
      </c>
      <c r="N8" s="52" t="s">
        <v>30</v>
      </c>
      <c r="O8" s="126" t="s">
        <v>31</v>
      </c>
      <c r="P8" s="127" t="s">
        <v>32</v>
      </c>
      <c r="Q8" s="126" t="s">
        <v>33</v>
      </c>
      <c r="R8" s="53" t="s">
        <v>34</v>
      </c>
      <c r="S8" s="32" t="s">
        <v>35</v>
      </c>
      <c r="T8" s="32" t="s">
        <v>36</v>
      </c>
      <c r="U8" s="32" t="s">
        <v>37</v>
      </c>
      <c r="V8" s="32" t="s">
        <v>38</v>
      </c>
      <c r="W8" s="32" t="s">
        <v>39</v>
      </c>
      <c r="X8" s="32" t="s">
        <v>40</v>
      </c>
      <c r="Y8" s="32" t="s">
        <v>41</v>
      </c>
      <c r="Z8" s="32" t="s">
        <v>42</v>
      </c>
      <c r="AA8" s="32" t="s">
        <v>43</v>
      </c>
      <c r="AB8" s="32" t="s">
        <v>44</v>
      </c>
      <c r="AC8" s="32" t="s">
        <v>45</v>
      </c>
      <c r="AD8" s="32" t="s">
        <v>46</v>
      </c>
      <c r="AE8" s="32" t="s">
        <v>47</v>
      </c>
      <c r="AF8" s="32" t="s">
        <v>48</v>
      </c>
      <c r="AG8" s="32" t="s">
        <v>49</v>
      </c>
    </row>
    <row r="9" spans="1:33">
      <c r="B9" s="54">
        <v>1</v>
      </c>
      <c r="C9" s="46" t="s">
        <v>50</v>
      </c>
      <c r="D9" s="46"/>
      <c r="E9" s="55"/>
      <c r="F9" s="45">
        <f>SUM(G10:G23)</f>
        <v>12.5</v>
      </c>
      <c r="G9" s="45"/>
      <c r="H9" s="56"/>
      <c r="I9" s="57"/>
      <c r="J9" s="57"/>
      <c r="K9" s="57"/>
      <c r="L9" s="57"/>
      <c r="M9" s="57"/>
      <c r="N9" s="58"/>
      <c r="O9" s="57"/>
      <c r="P9" s="57" t="s">
        <v>51</v>
      </c>
      <c r="Q9" s="57" t="s">
        <v>51</v>
      </c>
      <c r="R9" s="13"/>
      <c r="S9" s="57"/>
      <c r="T9" s="57"/>
      <c r="U9" s="57"/>
      <c r="V9" s="57"/>
      <c r="W9" s="57"/>
      <c r="X9" s="57"/>
      <c r="Y9" s="57"/>
      <c r="Z9" s="57"/>
      <c r="AA9" s="57"/>
      <c r="AB9" s="57"/>
      <c r="AC9" s="57"/>
      <c r="AD9" s="57"/>
      <c r="AE9" s="57"/>
      <c r="AF9" s="57"/>
      <c r="AG9" s="57"/>
    </row>
    <row r="10" spans="1:33">
      <c r="B10" s="59" t="s">
        <v>52</v>
      </c>
      <c r="C10" s="93"/>
      <c r="D10" s="328" t="s">
        <v>53</v>
      </c>
      <c r="E10" s="328"/>
      <c r="F10" s="328"/>
      <c r="G10" s="62">
        <f>SUM(H11:H23)</f>
        <v>12.5</v>
      </c>
      <c r="H10" s="71"/>
      <c r="I10" s="74"/>
      <c r="J10" s="74"/>
      <c r="K10" s="74"/>
      <c r="L10" s="74"/>
      <c r="M10" s="74"/>
      <c r="N10" s="69"/>
      <c r="O10" s="74"/>
      <c r="P10" s="74"/>
      <c r="Q10" s="74" t="s">
        <v>51</v>
      </c>
      <c r="R10" s="73"/>
      <c r="S10"/>
      <c r="T10"/>
      <c r="U10"/>
      <c r="V10"/>
      <c r="W10"/>
      <c r="X10"/>
      <c r="Y10"/>
      <c r="Z10"/>
      <c r="AA10"/>
      <c r="AB10"/>
      <c r="AC10"/>
      <c r="AD10"/>
      <c r="AE10"/>
    </row>
    <row r="11" spans="1:33" ht="32.450000000000003" customHeight="1" outlineLevel="1">
      <c r="B11" s="59"/>
      <c r="C11" s="60"/>
      <c r="D11" s="94"/>
      <c r="E11" s="331" t="s">
        <v>54</v>
      </c>
      <c r="F11" s="331"/>
      <c r="G11" s="331"/>
      <c r="H11" s="63">
        <v>5</v>
      </c>
      <c r="I11" s="64">
        <v>5</v>
      </c>
      <c r="J11" s="65">
        <v>4</v>
      </c>
      <c r="K11" s="66">
        <v>3</v>
      </c>
      <c r="L11" s="67">
        <v>2</v>
      </c>
      <c r="M11" s="68">
        <v>1</v>
      </c>
      <c r="N11" s="69"/>
      <c r="O11" s="74"/>
      <c r="P11" s="74"/>
      <c r="Q11" s="74"/>
      <c r="R11" s="70"/>
      <c r="S11" s="64">
        <v>5</v>
      </c>
      <c r="T11" s="71">
        <v>0</v>
      </c>
      <c r="U11" s="71">
        <v>0</v>
      </c>
      <c r="V11" s="71">
        <v>0</v>
      </c>
      <c r="W11" s="71">
        <v>0</v>
      </c>
      <c r="X11" s="72">
        <v>5</v>
      </c>
      <c r="Y11" s="64">
        <v>5</v>
      </c>
      <c r="Z11" s="64">
        <v>5</v>
      </c>
      <c r="AA11" s="64">
        <v>5</v>
      </c>
      <c r="AB11" s="66">
        <v>3</v>
      </c>
      <c r="AC11" s="72">
        <f>4+1</f>
        <v>5</v>
      </c>
      <c r="AD11" s="65">
        <v>4</v>
      </c>
      <c r="AE11" s="71">
        <v>0</v>
      </c>
      <c r="AF11" s="134">
        <f>AVERAGE(S11:AE11)</f>
        <v>2.8461538461538463</v>
      </c>
      <c r="AG11" s="141">
        <f>AF11/H11</f>
        <v>0.56923076923076921</v>
      </c>
    </row>
    <row r="12" spans="1:33" ht="158.44999999999999" outlineLevel="1">
      <c r="B12" s="59"/>
      <c r="C12" s="60"/>
      <c r="D12" s="60"/>
      <c r="E12" s="61"/>
      <c r="F12" s="73"/>
      <c r="G12" s="73"/>
      <c r="H12" s="73"/>
      <c r="I12" s="74" t="s">
        <v>55</v>
      </c>
      <c r="J12" s="74" t="s">
        <v>56</v>
      </c>
      <c r="K12" s="74" t="s">
        <v>57</v>
      </c>
      <c r="L12" s="74"/>
      <c r="M12" s="74"/>
      <c r="N12" s="109" t="s">
        <v>58</v>
      </c>
      <c r="O12" s="129"/>
      <c r="P12" s="129"/>
      <c r="Q12" s="129"/>
      <c r="R12" s="70"/>
      <c r="S12" s="102" t="s">
        <v>59</v>
      </c>
      <c r="T12" s="71" t="s">
        <v>60</v>
      </c>
      <c r="U12" s="71" t="s">
        <v>60</v>
      </c>
      <c r="V12" s="71" t="s">
        <v>60</v>
      </c>
      <c r="W12" s="71" t="s">
        <v>60</v>
      </c>
      <c r="X12" s="102" t="s">
        <v>61</v>
      </c>
      <c r="Y12" s="102" t="s">
        <v>62</v>
      </c>
      <c r="Z12" s="102" t="s">
        <v>63</v>
      </c>
      <c r="AA12" s="102" t="s">
        <v>64</v>
      </c>
      <c r="AB12" s="102" t="s">
        <v>65</v>
      </c>
      <c r="AC12" s="102" t="s">
        <v>66</v>
      </c>
      <c r="AD12" s="124" t="s">
        <v>67</v>
      </c>
      <c r="AE12" s="71" t="s">
        <v>60</v>
      </c>
      <c r="AF12" s="135"/>
      <c r="AG12" s="142"/>
    </row>
    <row r="13" spans="1:33" ht="40.5" customHeight="1" outlineLevel="1">
      <c r="B13" s="59"/>
      <c r="C13" s="60"/>
      <c r="D13" s="94"/>
      <c r="E13" s="328" t="s">
        <v>68</v>
      </c>
      <c r="F13" s="328"/>
      <c r="G13" s="328"/>
      <c r="H13" s="71">
        <v>1</v>
      </c>
      <c r="I13" s="64">
        <v>1</v>
      </c>
      <c r="J13" s="65"/>
      <c r="K13" s="66"/>
      <c r="L13" s="67"/>
      <c r="M13" s="68"/>
      <c r="N13" s="69"/>
      <c r="O13" s="74"/>
      <c r="P13" s="74" t="s">
        <v>51</v>
      </c>
      <c r="Q13" s="74" t="s">
        <v>51</v>
      </c>
      <c r="R13" s="70"/>
      <c r="S13" s="76">
        <v>1</v>
      </c>
      <c r="T13" s="71">
        <v>0</v>
      </c>
      <c r="U13" s="71">
        <v>0</v>
      </c>
      <c r="V13" s="71">
        <v>0</v>
      </c>
      <c r="W13" s="71">
        <v>0</v>
      </c>
      <c r="X13" s="76">
        <v>1</v>
      </c>
      <c r="Y13" s="71">
        <v>0</v>
      </c>
      <c r="Z13" s="71">
        <v>0</v>
      </c>
      <c r="AA13" s="71">
        <v>0</v>
      </c>
      <c r="AB13" s="66">
        <v>0.5</v>
      </c>
      <c r="AC13" s="71">
        <v>0</v>
      </c>
      <c r="AD13" s="71">
        <v>0</v>
      </c>
      <c r="AE13" s="71">
        <v>0</v>
      </c>
      <c r="AF13" s="134">
        <f>AVERAGE(S13:AE13)</f>
        <v>0.19230769230769232</v>
      </c>
      <c r="AG13" s="141">
        <f>AF13/H13</f>
        <v>0.19230769230769232</v>
      </c>
    </row>
    <row r="14" spans="1:33" ht="115.15" outlineLevel="1">
      <c r="B14" s="59"/>
      <c r="C14" s="60"/>
      <c r="D14" s="60"/>
      <c r="E14" s="61"/>
      <c r="F14" s="73"/>
      <c r="G14" s="73"/>
      <c r="H14" s="73"/>
      <c r="I14" s="74" t="s">
        <v>69</v>
      </c>
      <c r="J14" s="74"/>
      <c r="K14" s="74"/>
      <c r="L14" s="74"/>
      <c r="M14" s="101"/>
      <c r="N14" s="69"/>
      <c r="O14" s="74"/>
      <c r="P14" s="74"/>
      <c r="Q14" s="74"/>
      <c r="R14" s="70"/>
      <c r="S14" s="102" t="s">
        <v>70</v>
      </c>
      <c r="T14" s="71" t="s">
        <v>60</v>
      </c>
      <c r="U14" s="71" t="s">
        <v>60</v>
      </c>
      <c r="V14" s="71" t="s">
        <v>60</v>
      </c>
      <c r="W14" s="71" t="s">
        <v>60</v>
      </c>
      <c r="X14" s="102" t="s">
        <v>71</v>
      </c>
      <c r="Y14" s="102" t="s">
        <v>72</v>
      </c>
      <c r="Z14" s="102" t="s">
        <v>73</v>
      </c>
      <c r="AA14" s="102" t="s">
        <v>74</v>
      </c>
      <c r="AB14" s="102" t="s">
        <v>75</v>
      </c>
      <c r="AC14" s="102" t="s">
        <v>72</v>
      </c>
      <c r="AD14" s="102" t="s">
        <v>76</v>
      </c>
      <c r="AE14" s="71" t="s">
        <v>60</v>
      </c>
      <c r="AF14" s="135"/>
      <c r="AG14" s="142"/>
    </row>
    <row r="15" spans="1:33" ht="37.5" customHeight="1" outlineLevel="1">
      <c r="B15" s="59"/>
      <c r="C15" s="60"/>
      <c r="D15" s="94"/>
      <c r="E15" s="328" t="s">
        <v>77</v>
      </c>
      <c r="F15" s="328"/>
      <c r="G15" s="328"/>
      <c r="H15" s="71">
        <v>2.5</v>
      </c>
      <c r="I15" s="64">
        <v>2.5</v>
      </c>
      <c r="J15" s="65">
        <v>2</v>
      </c>
      <c r="K15" s="66">
        <v>1.5</v>
      </c>
      <c r="L15" s="75">
        <v>1</v>
      </c>
      <c r="M15" s="68">
        <v>0.5</v>
      </c>
      <c r="N15" s="103"/>
      <c r="O15" s="130"/>
      <c r="P15" s="130"/>
      <c r="Q15" s="74" t="s">
        <v>51</v>
      </c>
      <c r="R15" s="70"/>
      <c r="S15" s="65">
        <v>2</v>
      </c>
      <c r="T15" s="71">
        <v>0</v>
      </c>
      <c r="U15" s="71">
        <v>0</v>
      </c>
      <c r="V15" s="71">
        <v>0</v>
      </c>
      <c r="W15" s="71">
        <v>0</v>
      </c>
      <c r="X15" s="64">
        <v>2.5</v>
      </c>
      <c r="Y15" s="64">
        <v>2.5</v>
      </c>
      <c r="Z15" s="64">
        <v>2.5</v>
      </c>
      <c r="AA15" s="64">
        <v>2.5</v>
      </c>
      <c r="AB15" s="65">
        <v>2</v>
      </c>
      <c r="AC15" s="64">
        <v>2.5</v>
      </c>
      <c r="AD15" s="71">
        <v>0</v>
      </c>
      <c r="AE15" s="71">
        <v>0</v>
      </c>
      <c r="AF15" s="136">
        <f>AVERAGE(S15:AE15)</f>
        <v>1.2692307692307692</v>
      </c>
      <c r="AG15" s="143">
        <f>AF15/H15</f>
        <v>0.50769230769230766</v>
      </c>
    </row>
    <row r="16" spans="1:33" ht="86.45" outlineLevel="1">
      <c r="B16" s="59"/>
      <c r="C16" s="60"/>
      <c r="D16" s="60"/>
      <c r="E16" s="61"/>
      <c r="F16" s="73"/>
      <c r="G16" s="73"/>
      <c r="H16" s="73"/>
      <c r="I16" s="74" t="s">
        <v>78</v>
      </c>
      <c r="J16" s="74" t="s">
        <v>79</v>
      </c>
      <c r="K16" s="74" t="s">
        <v>57</v>
      </c>
      <c r="L16" s="74"/>
      <c r="M16" s="74"/>
      <c r="N16" s="109" t="s">
        <v>80</v>
      </c>
      <c r="O16" s="129"/>
      <c r="P16" s="129"/>
      <c r="Q16" s="129"/>
      <c r="R16" s="70"/>
      <c r="S16" s="151" t="s">
        <v>81</v>
      </c>
      <c r="T16" s="71" t="s">
        <v>60</v>
      </c>
      <c r="U16" s="71" t="s">
        <v>60</v>
      </c>
      <c r="V16" s="71" t="s">
        <v>60</v>
      </c>
      <c r="W16" s="102" t="s">
        <v>82</v>
      </c>
      <c r="X16" s="102" t="s">
        <v>83</v>
      </c>
      <c r="Y16" s="102" t="s">
        <v>84</v>
      </c>
      <c r="Z16" s="102" t="s">
        <v>85</v>
      </c>
      <c r="AA16" s="102" t="s">
        <v>86</v>
      </c>
      <c r="AB16" s="102" t="s">
        <v>87</v>
      </c>
      <c r="AC16" s="102" t="s">
        <v>88</v>
      </c>
      <c r="AD16" s="71" t="s">
        <v>60</v>
      </c>
      <c r="AE16" s="71" t="s">
        <v>60</v>
      </c>
      <c r="AF16" s="135"/>
      <c r="AG16" s="142"/>
    </row>
    <row r="17" spans="2:33" ht="40.5" customHeight="1" outlineLevel="1">
      <c r="B17" s="59"/>
      <c r="C17" s="60"/>
      <c r="D17" s="94"/>
      <c r="E17" s="333" t="s">
        <v>89</v>
      </c>
      <c r="F17" s="333"/>
      <c r="G17" s="333"/>
      <c r="H17" s="71">
        <v>1</v>
      </c>
      <c r="I17" s="64">
        <v>1</v>
      </c>
      <c r="J17" s="65"/>
      <c r="K17" s="66">
        <v>0.5</v>
      </c>
      <c r="L17" s="67"/>
      <c r="M17" s="68"/>
      <c r="N17" s="69"/>
      <c r="O17" s="74"/>
      <c r="P17" s="74"/>
      <c r="Q17" s="74" t="s">
        <v>51</v>
      </c>
      <c r="R17" s="70"/>
      <c r="S17" s="64">
        <v>1</v>
      </c>
      <c r="T17" s="71">
        <v>0</v>
      </c>
      <c r="U17" s="71">
        <v>0</v>
      </c>
      <c r="V17" s="71">
        <v>0</v>
      </c>
      <c r="W17" s="71">
        <v>0</v>
      </c>
      <c r="X17" s="66">
        <v>0.5</v>
      </c>
      <c r="Y17" s="71">
        <v>0</v>
      </c>
      <c r="Z17" s="71">
        <v>0</v>
      </c>
      <c r="AA17" s="66">
        <v>0.5</v>
      </c>
      <c r="AB17" s="71">
        <v>0</v>
      </c>
      <c r="AC17" s="72">
        <v>1</v>
      </c>
      <c r="AD17" s="71">
        <v>0</v>
      </c>
      <c r="AE17" s="71">
        <v>0</v>
      </c>
      <c r="AF17" s="134">
        <f>AVERAGE(S17:AE17)</f>
        <v>0.23076923076923078</v>
      </c>
      <c r="AG17" s="141">
        <f>AF17/H17</f>
        <v>0.23076923076923078</v>
      </c>
    </row>
    <row r="18" spans="2:33" ht="86.45" outlineLevel="1">
      <c r="B18" s="59"/>
      <c r="C18" s="60"/>
      <c r="D18" s="60"/>
      <c r="E18" s="61"/>
      <c r="F18" s="73"/>
      <c r="G18" s="73"/>
      <c r="H18" s="73"/>
      <c r="I18" s="74" t="s">
        <v>90</v>
      </c>
      <c r="J18" s="74"/>
      <c r="K18" s="74" t="s">
        <v>91</v>
      </c>
      <c r="L18" s="74"/>
      <c r="M18" s="74"/>
      <c r="N18" s="69"/>
      <c r="O18" s="74"/>
      <c r="P18" s="74"/>
      <c r="Q18" s="74"/>
      <c r="R18" s="70"/>
      <c r="S18" s="102" t="s">
        <v>92</v>
      </c>
      <c r="T18" s="102" t="s">
        <v>93</v>
      </c>
      <c r="U18" s="71" t="s">
        <v>60</v>
      </c>
      <c r="V18" s="71" t="s">
        <v>60</v>
      </c>
      <c r="W18" s="71" t="s">
        <v>60</v>
      </c>
      <c r="X18" s="102" t="s">
        <v>94</v>
      </c>
      <c r="Y18" s="71" t="s">
        <v>60</v>
      </c>
      <c r="Z18" s="102" t="s">
        <v>95</v>
      </c>
      <c r="AA18" s="102" t="s">
        <v>96</v>
      </c>
      <c r="AB18" s="71" t="s">
        <v>60</v>
      </c>
      <c r="AC18" s="102" t="s">
        <v>97</v>
      </c>
      <c r="AD18" s="71" t="s">
        <v>60</v>
      </c>
      <c r="AE18" s="71" t="s">
        <v>60</v>
      </c>
      <c r="AF18" s="135"/>
      <c r="AG18" s="142"/>
    </row>
    <row r="19" spans="2:33" ht="36.75" customHeight="1" outlineLevel="1">
      <c r="B19" s="59"/>
      <c r="C19" s="60"/>
      <c r="D19" s="60"/>
      <c r="E19" s="328" t="s">
        <v>98</v>
      </c>
      <c r="F19" s="328"/>
      <c r="G19" s="328"/>
      <c r="H19" s="71">
        <v>1</v>
      </c>
      <c r="I19" s="64">
        <v>1</v>
      </c>
      <c r="J19" s="65"/>
      <c r="K19" s="66">
        <v>0.5</v>
      </c>
      <c r="L19" s="67"/>
      <c r="M19" s="68"/>
      <c r="N19" s="69"/>
      <c r="O19" s="74"/>
      <c r="P19" s="74"/>
      <c r="Q19" s="74"/>
      <c r="R19" s="70"/>
      <c r="S19" s="66">
        <v>0.5</v>
      </c>
      <c r="T19" s="71">
        <v>0</v>
      </c>
      <c r="U19" s="71">
        <v>0</v>
      </c>
      <c r="V19" s="71">
        <v>0</v>
      </c>
      <c r="W19" s="71">
        <v>0</v>
      </c>
      <c r="X19" s="71">
        <v>0</v>
      </c>
      <c r="Y19" s="71">
        <v>0</v>
      </c>
      <c r="Z19" s="71">
        <v>0</v>
      </c>
      <c r="AA19" s="71">
        <v>0</v>
      </c>
      <c r="AB19" s="71">
        <v>0</v>
      </c>
      <c r="AC19" s="71">
        <v>0</v>
      </c>
      <c r="AD19" s="71">
        <v>0</v>
      </c>
      <c r="AE19" s="71">
        <v>0</v>
      </c>
      <c r="AF19" s="134">
        <f>AVERAGE(S19:AE19)</f>
        <v>3.8461538461538464E-2</v>
      </c>
      <c r="AG19" s="141">
        <f>AF19/H19</f>
        <v>3.8461538461538464E-2</v>
      </c>
    </row>
    <row r="20" spans="2:33" ht="177.75" customHeight="1" outlineLevel="1">
      <c r="B20" s="59"/>
      <c r="C20" s="60"/>
      <c r="D20" s="60"/>
      <c r="E20" s="61"/>
      <c r="F20" s="73"/>
      <c r="G20" s="73"/>
      <c r="H20" s="73"/>
      <c r="I20" s="74" t="s">
        <v>99</v>
      </c>
      <c r="J20" s="74"/>
      <c r="K20" s="74" t="s">
        <v>100</v>
      </c>
      <c r="L20" s="74"/>
      <c r="M20" s="74"/>
      <c r="N20" s="69"/>
      <c r="O20" s="74"/>
      <c r="P20" s="74"/>
      <c r="Q20" s="74"/>
      <c r="R20" s="70"/>
      <c r="S20" s="102" t="s">
        <v>101</v>
      </c>
      <c r="T20" s="102" t="s">
        <v>102</v>
      </c>
      <c r="U20" s="71" t="s">
        <v>60</v>
      </c>
      <c r="V20" s="71" t="s">
        <v>60</v>
      </c>
      <c r="W20" s="71" t="s">
        <v>60</v>
      </c>
      <c r="X20" s="71" t="s">
        <v>60</v>
      </c>
      <c r="Y20" s="71" t="s">
        <v>60</v>
      </c>
      <c r="Z20" s="71" t="s">
        <v>60</v>
      </c>
      <c r="AA20" s="71" t="s">
        <v>60</v>
      </c>
      <c r="AB20" s="71" t="s">
        <v>60</v>
      </c>
      <c r="AC20" s="71" t="s">
        <v>60</v>
      </c>
      <c r="AD20" s="71" t="s">
        <v>60</v>
      </c>
      <c r="AE20" s="71" t="s">
        <v>60</v>
      </c>
      <c r="AF20" s="134"/>
      <c r="AG20" s="141"/>
    </row>
    <row r="21" spans="2:33" ht="33" customHeight="1" outlineLevel="1">
      <c r="B21" s="59"/>
      <c r="C21" s="60"/>
      <c r="D21" s="60"/>
      <c r="E21" s="328" t="s">
        <v>103</v>
      </c>
      <c r="F21" s="328"/>
      <c r="G21" s="328"/>
      <c r="H21" s="71">
        <v>1.5</v>
      </c>
      <c r="I21" s="64">
        <v>1.5</v>
      </c>
      <c r="J21" s="65"/>
      <c r="K21" s="66"/>
      <c r="L21" s="67">
        <v>0.5</v>
      </c>
      <c r="M21" s="68"/>
      <c r="N21" s="69"/>
      <c r="O21" s="74"/>
      <c r="P21" s="74"/>
      <c r="Q21" s="74"/>
      <c r="R21" s="70"/>
      <c r="S21" s="67">
        <v>0.5</v>
      </c>
      <c r="T21" s="71">
        <v>0</v>
      </c>
      <c r="U21" s="71">
        <v>0</v>
      </c>
      <c r="V21" s="71">
        <v>0</v>
      </c>
      <c r="W21" s="71">
        <v>0</v>
      </c>
      <c r="X21" s="67">
        <v>0.5</v>
      </c>
      <c r="Y21" s="71">
        <v>0</v>
      </c>
      <c r="Z21" s="67">
        <v>0.5</v>
      </c>
      <c r="AA21" s="71">
        <v>0</v>
      </c>
      <c r="AB21" s="71">
        <v>0</v>
      </c>
      <c r="AC21" s="71">
        <v>0</v>
      </c>
      <c r="AD21" s="71">
        <v>0</v>
      </c>
      <c r="AE21" s="71">
        <v>0</v>
      </c>
      <c r="AF21" s="134">
        <f>AVERAGE(S21:AE21)</f>
        <v>0.11538461538461539</v>
      </c>
      <c r="AG21" s="141">
        <f>AF21/H21</f>
        <v>7.6923076923076927E-2</v>
      </c>
    </row>
    <row r="22" spans="2:33" ht="72" outlineLevel="1">
      <c r="B22" s="59"/>
      <c r="C22" s="60"/>
      <c r="D22" s="60"/>
      <c r="E22" s="61"/>
      <c r="F22" s="71"/>
      <c r="G22" s="71"/>
      <c r="H22" s="71"/>
      <c r="I22" s="74" t="s">
        <v>104</v>
      </c>
      <c r="J22" s="74"/>
      <c r="K22" s="74"/>
      <c r="L22" s="74" t="s">
        <v>105</v>
      </c>
      <c r="M22" s="74"/>
      <c r="N22" s="69"/>
      <c r="O22" s="74"/>
      <c r="P22" s="74"/>
      <c r="Q22" s="74"/>
      <c r="R22" s="70"/>
      <c r="S22" s="102" t="s">
        <v>106</v>
      </c>
      <c r="T22" s="71" t="s">
        <v>60</v>
      </c>
      <c r="U22" s="71" t="s">
        <v>60</v>
      </c>
      <c r="V22" s="71" t="s">
        <v>60</v>
      </c>
      <c r="W22" s="71" t="s">
        <v>60</v>
      </c>
      <c r="X22" s="102" t="s">
        <v>107</v>
      </c>
      <c r="Y22" s="71" t="s">
        <v>60</v>
      </c>
      <c r="Z22" s="102" t="s">
        <v>108</v>
      </c>
      <c r="AA22" s="71" t="s">
        <v>60</v>
      </c>
      <c r="AB22" s="71" t="s">
        <v>60</v>
      </c>
      <c r="AC22" s="71" t="s">
        <v>60</v>
      </c>
      <c r="AD22" s="71" t="s">
        <v>60</v>
      </c>
      <c r="AE22" s="71" t="s">
        <v>60</v>
      </c>
      <c r="AF22" s="134"/>
      <c r="AG22" s="141"/>
    </row>
    <row r="23" spans="2:33" ht="64.5" customHeight="1" outlineLevel="1">
      <c r="B23" s="59"/>
      <c r="C23" s="60"/>
      <c r="D23" s="60"/>
      <c r="E23" s="330" t="s">
        <v>109</v>
      </c>
      <c r="F23" s="330"/>
      <c r="G23" s="330"/>
      <c r="H23" s="71">
        <v>0.5</v>
      </c>
      <c r="I23" s="64">
        <v>0.5</v>
      </c>
      <c r="J23" s="65"/>
      <c r="K23" s="66">
        <v>0.25</v>
      </c>
      <c r="L23" s="67"/>
      <c r="M23" s="68"/>
      <c r="N23" s="69"/>
      <c r="O23" s="74"/>
      <c r="P23" s="74"/>
      <c r="Q23" s="74" t="s">
        <v>51</v>
      </c>
      <c r="R23" s="70"/>
      <c r="S23" s="71">
        <v>0</v>
      </c>
      <c r="T23" s="71">
        <v>0</v>
      </c>
      <c r="U23" s="71">
        <v>0</v>
      </c>
      <c r="V23" s="71">
        <v>0</v>
      </c>
      <c r="W23" s="71">
        <v>0</v>
      </c>
      <c r="X23" s="71">
        <v>0</v>
      </c>
      <c r="Y23" s="71">
        <v>0</v>
      </c>
      <c r="Z23" s="71">
        <v>0</v>
      </c>
      <c r="AA23" s="71">
        <v>0</v>
      </c>
      <c r="AB23" s="71">
        <v>0</v>
      </c>
      <c r="AC23" s="71">
        <v>0</v>
      </c>
      <c r="AD23" s="71">
        <v>0</v>
      </c>
      <c r="AE23" s="71">
        <v>0</v>
      </c>
      <c r="AF23" s="134">
        <f>AVERAGE(S23:AE23)</f>
        <v>0</v>
      </c>
      <c r="AG23" s="141">
        <f>AF23/H23</f>
        <v>0</v>
      </c>
    </row>
    <row r="24" spans="2:33" ht="144" outlineLevel="1">
      <c r="B24" s="59"/>
      <c r="C24" s="60"/>
      <c r="D24" s="60"/>
      <c r="E24" s="61"/>
      <c r="F24" s="73"/>
      <c r="G24" s="73"/>
      <c r="H24" s="73"/>
      <c r="I24" s="74" t="s">
        <v>110</v>
      </c>
      <c r="J24" s="74"/>
      <c r="K24" s="74" t="s">
        <v>111</v>
      </c>
      <c r="L24" s="74"/>
      <c r="M24" s="74"/>
      <c r="N24" s="69"/>
      <c r="O24" s="74"/>
      <c r="P24" s="74"/>
      <c r="Q24" s="74"/>
      <c r="R24" s="70"/>
      <c r="S24" s="102" t="s">
        <v>112</v>
      </c>
      <c r="T24" s="71" t="s">
        <v>60</v>
      </c>
      <c r="U24" s="71" t="s">
        <v>60</v>
      </c>
      <c r="V24" s="71" t="s">
        <v>60</v>
      </c>
      <c r="W24" s="71" t="s">
        <v>60</v>
      </c>
      <c r="X24" s="71" t="s">
        <v>60</v>
      </c>
      <c r="Y24" s="71" t="s">
        <v>60</v>
      </c>
      <c r="Z24" s="71" t="s">
        <v>60</v>
      </c>
      <c r="AA24" s="71" t="s">
        <v>60</v>
      </c>
      <c r="AB24" s="71" t="s">
        <v>60</v>
      </c>
      <c r="AC24" s="71" t="s">
        <v>60</v>
      </c>
      <c r="AD24" s="71" t="s">
        <v>60</v>
      </c>
      <c r="AE24" s="71" t="s">
        <v>60</v>
      </c>
      <c r="AF24" s="134"/>
      <c r="AG24" s="144"/>
    </row>
    <row r="25" spans="2:33">
      <c r="B25" s="78">
        <v>2</v>
      </c>
      <c r="C25" s="43" t="s">
        <v>113</v>
      </c>
      <c r="D25" s="43"/>
      <c r="E25" s="79"/>
      <c r="F25" s="44">
        <f>SUM(G26)</f>
        <v>12.5</v>
      </c>
      <c r="G25" s="44"/>
      <c r="H25" s="80"/>
      <c r="I25" s="80"/>
      <c r="J25" s="80"/>
      <c r="K25" s="80"/>
      <c r="L25" s="80"/>
      <c r="M25" s="80"/>
      <c r="N25" s="81"/>
      <c r="O25" s="80"/>
      <c r="P25" s="80" t="s">
        <v>51</v>
      </c>
      <c r="Q25" s="80" t="s">
        <v>51</v>
      </c>
      <c r="R25" s="82"/>
      <c r="S25" s="80"/>
      <c r="T25" s="80"/>
      <c r="U25" s="80"/>
      <c r="V25" s="80"/>
      <c r="W25" s="80"/>
      <c r="X25" s="80"/>
      <c r="Y25" s="80"/>
      <c r="Z25" s="80"/>
      <c r="AA25" s="80"/>
      <c r="AB25" s="80"/>
      <c r="AC25" s="80"/>
      <c r="AD25" s="80"/>
      <c r="AE25" s="80"/>
      <c r="AF25" s="137"/>
      <c r="AG25" s="145"/>
    </row>
    <row r="26" spans="2:33">
      <c r="B26" s="59" t="s">
        <v>114</v>
      </c>
      <c r="C26" s="60"/>
      <c r="D26" s="60" t="s">
        <v>53</v>
      </c>
      <c r="E26" s="61"/>
      <c r="F26" s="62"/>
      <c r="G26" s="62">
        <f>SUM(H27:H35)</f>
        <v>12.5</v>
      </c>
      <c r="H26" s="71"/>
      <c r="I26" s="74"/>
      <c r="J26" s="74"/>
      <c r="K26" s="74"/>
      <c r="L26" s="74"/>
      <c r="M26" s="74"/>
      <c r="N26" s="69"/>
      <c r="O26" s="74"/>
      <c r="P26" s="74" t="s">
        <v>51</v>
      </c>
      <c r="Q26" s="74" t="s">
        <v>51</v>
      </c>
      <c r="R26" s="73"/>
      <c r="S26" s="71"/>
      <c r="T26" s="71"/>
      <c r="U26" s="71"/>
      <c r="V26" s="71"/>
      <c r="W26" s="71"/>
      <c r="X26" s="71"/>
      <c r="Y26" s="71"/>
      <c r="Z26" s="71"/>
      <c r="AA26" s="71"/>
      <c r="AB26" s="71"/>
      <c r="AC26" s="71"/>
      <c r="AD26" s="71"/>
      <c r="AE26" s="71"/>
      <c r="AF26" s="134"/>
      <c r="AG26" s="144"/>
    </row>
    <row r="27" spans="2:33" ht="57.75" customHeight="1" outlineLevel="1">
      <c r="B27" s="59"/>
      <c r="C27" s="60"/>
      <c r="D27" s="60"/>
      <c r="E27" s="331" t="s">
        <v>115</v>
      </c>
      <c r="F27" s="331"/>
      <c r="G27" s="331"/>
      <c r="H27" s="71">
        <v>5</v>
      </c>
      <c r="I27" s="64">
        <v>5</v>
      </c>
      <c r="J27" s="65">
        <v>4</v>
      </c>
      <c r="K27" s="66">
        <v>3</v>
      </c>
      <c r="L27" s="67">
        <v>2</v>
      </c>
      <c r="M27" s="68">
        <v>1</v>
      </c>
      <c r="N27" s="69"/>
      <c r="O27" s="74"/>
      <c r="P27" s="74"/>
      <c r="Q27" s="74"/>
      <c r="R27" s="73"/>
      <c r="S27" s="64">
        <v>5</v>
      </c>
      <c r="T27" s="67">
        <v>2</v>
      </c>
      <c r="U27" s="71">
        <v>0</v>
      </c>
      <c r="V27" s="71">
        <v>0</v>
      </c>
      <c r="W27" s="71">
        <v>0</v>
      </c>
      <c r="X27" s="64">
        <v>5</v>
      </c>
      <c r="Y27" s="71">
        <v>0</v>
      </c>
      <c r="Z27" s="71">
        <v>0</v>
      </c>
      <c r="AA27" s="71">
        <v>0</v>
      </c>
      <c r="AB27" s="71">
        <v>0</v>
      </c>
      <c r="AC27" s="67">
        <v>2</v>
      </c>
      <c r="AD27" s="71">
        <v>0</v>
      </c>
      <c r="AE27" s="71">
        <v>0</v>
      </c>
      <c r="AF27" s="136">
        <f>AVERAGE(S27:AE27)</f>
        <v>1.0769230769230769</v>
      </c>
      <c r="AG27" s="143">
        <f>AF27/H27</f>
        <v>0.21538461538461537</v>
      </c>
    </row>
    <row r="28" spans="2:33" ht="409.6" outlineLevel="1">
      <c r="B28" s="59"/>
      <c r="C28" s="60"/>
      <c r="D28" s="60"/>
      <c r="E28" s="61"/>
      <c r="F28" s="62"/>
      <c r="G28" s="62"/>
      <c r="H28" s="71"/>
      <c r="I28" s="74" t="s">
        <v>116</v>
      </c>
      <c r="J28" s="74" t="s">
        <v>117</v>
      </c>
      <c r="K28" s="74" t="s">
        <v>118</v>
      </c>
      <c r="L28" s="74" t="s">
        <v>119</v>
      </c>
      <c r="M28" s="74"/>
      <c r="N28" s="109" t="s">
        <v>120</v>
      </c>
      <c r="O28" s="129"/>
      <c r="P28" s="129"/>
      <c r="Q28" s="129"/>
      <c r="R28" s="73"/>
      <c r="S28" s="125" t="s">
        <v>121</v>
      </c>
      <c r="T28" s="102" t="s">
        <v>122</v>
      </c>
      <c r="U28" s="71" t="s">
        <v>60</v>
      </c>
      <c r="V28" s="71" t="s">
        <v>60</v>
      </c>
      <c r="W28" s="71" t="s">
        <v>60</v>
      </c>
      <c r="X28" s="102" t="s">
        <v>123</v>
      </c>
      <c r="Y28" s="71" t="s">
        <v>60</v>
      </c>
      <c r="Z28" s="71" t="s">
        <v>60</v>
      </c>
      <c r="AA28" s="71" t="s">
        <v>60</v>
      </c>
      <c r="AB28" s="71" t="s">
        <v>60</v>
      </c>
      <c r="AC28" s="102" t="s">
        <v>124</v>
      </c>
      <c r="AD28" s="71" t="s">
        <v>60</v>
      </c>
      <c r="AE28" s="71" t="s">
        <v>60</v>
      </c>
      <c r="AF28" s="134"/>
      <c r="AG28" s="141"/>
    </row>
    <row r="29" spans="2:33" ht="36.75" customHeight="1" outlineLevel="1">
      <c r="B29" s="59"/>
      <c r="C29" s="60"/>
      <c r="D29" s="60"/>
      <c r="E29" s="331" t="s">
        <v>125</v>
      </c>
      <c r="F29" s="331"/>
      <c r="G29" s="331"/>
      <c r="H29" s="71">
        <v>1</v>
      </c>
      <c r="I29" s="64">
        <v>1</v>
      </c>
      <c r="J29" s="65"/>
      <c r="K29" s="66"/>
      <c r="L29" s="67"/>
      <c r="M29" s="68"/>
      <c r="N29" s="69"/>
      <c r="O29" s="74"/>
      <c r="P29" s="74"/>
      <c r="Q29" s="74"/>
      <c r="R29" s="73"/>
      <c r="S29" s="71">
        <v>0</v>
      </c>
      <c r="T29" s="71">
        <v>0</v>
      </c>
      <c r="U29" s="71">
        <v>0</v>
      </c>
      <c r="V29" s="71">
        <v>0</v>
      </c>
      <c r="W29" s="71">
        <v>0</v>
      </c>
      <c r="X29" s="71">
        <v>0</v>
      </c>
      <c r="Y29" s="71">
        <v>0</v>
      </c>
      <c r="Z29" s="71">
        <v>0</v>
      </c>
      <c r="AA29" s="71">
        <v>0</v>
      </c>
      <c r="AB29" s="71">
        <v>0</v>
      </c>
      <c r="AC29" s="72">
        <v>1</v>
      </c>
      <c r="AD29" s="71">
        <v>0</v>
      </c>
      <c r="AE29" s="71">
        <v>0</v>
      </c>
      <c r="AF29" s="134">
        <f>AVERAGE(S29:AE29)</f>
        <v>7.6923076923076927E-2</v>
      </c>
      <c r="AG29" s="141">
        <f>AF29/H29</f>
        <v>7.6923076923076927E-2</v>
      </c>
    </row>
    <row r="30" spans="2:33" ht="86.45" outlineLevel="1">
      <c r="B30" s="59"/>
      <c r="C30" s="60"/>
      <c r="D30" s="60"/>
      <c r="E30" s="61"/>
      <c r="F30" s="62"/>
      <c r="G30" s="62"/>
      <c r="H30" s="71"/>
      <c r="I30" s="74" t="s">
        <v>126</v>
      </c>
      <c r="J30" s="74"/>
      <c r="K30" s="74"/>
      <c r="L30" s="74"/>
      <c r="M30" s="74"/>
      <c r="N30" s="69"/>
      <c r="O30" s="74"/>
      <c r="P30" s="74"/>
      <c r="Q30" s="74"/>
      <c r="R30" s="73"/>
      <c r="S30" s="71" t="s">
        <v>60</v>
      </c>
      <c r="T30" s="71" t="s">
        <v>60</v>
      </c>
      <c r="U30" s="71" t="s">
        <v>60</v>
      </c>
      <c r="V30" s="71" t="s">
        <v>60</v>
      </c>
      <c r="W30" s="71" t="s">
        <v>60</v>
      </c>
      <c r="X30" s="71" t="s">
        <v>60</v>
      </c>
      <c r="Y30" s="71" t="s">
        <v>60</v>
      </c>
      <c r="Z30" s="71" t="s">
        <v>60</v>
      </c>
      <c r="AA30" s="71" t="s">
        <v>60</v>
      </c>
      <c r="AB30" s="71" t="s">
        <v>60</v>
      </c>
      <c r="AC30" s="102" t="s">
        <v>127</v>
      </c>
      <c r="AD30" s="71" t="s">
        <v>60</v>
      </c>
      <c r="AE30" s="71" t="s">
        <v>60</v>
      </c>
      <c r="AF30" s="134"/>
      <c r="AG30" s="141"/>
    </row>
    <row r="31" spans="2:33" ht="36" customHeight="1" outlineLevel="1">
      <c r="B31" s="59"/>
      <c r="C31" s="60"/>
      <c r="D31" s="95"/>
      <c r="E31" s="332" t="s">
        <v>128</v>
      </c>
      <c r="F31" s="332"/>
      <c r="G31" s="332"/>
      <c r="H31" s="71">
        <v>1.5</v>
      </c>
      <c r="I31" s="64">
        <v>1.5</v>
      </c>
      <c r="J31" s="65"/>
      <c r="K31" s="66">
        <v>1</v>
      </c>
      <c r="L31" s="67"/>
      <c r="M31" s="68"/>
      <c r="N31" s="69"/>
      <c r="O31" s="74"/>
      <c r="P31" s="74"/>
      <c r="Q31" s="74" t="s">
        <v>51</v>
      </c>
      <c r="R31" s="73"/>
      <c r="S31" s="64">
        <v>1.5</v>
      </c>
      <c r="T31" s="71">
        <v>0</v>
      </c>
      <c r="U31" s="71">
        <v>0</v>
      </c>
      <c r="V31" s="71">
        <v>0</v>
      </c>
      <c r="W31" s="71">
        <v>0</v>
      </c>
      <c r="X31" s="64">
        <v>1.5</v>
      </c>
      <c r="Y31" s="71">
        <v>0</v>
      </c>
      <c r="Z31" s="64">
        <v>1.5</v>
      </c>
      <c r="AA31" s="71">
        <v>0</v>
      </c>
      <c r="AB31" s="71">
        <v>0</v>
      </c>
      <c r="AC31" s="71">
        <v>0</v>
      </c>
      <c r="AD31" s="71">
        <v>0</v>
      </c>
      <c r="AE31" s="71">
        <v>0</v>
      </c>
      <c r="AF31" s="134">
        <f>AVERAGE(S31:AE31)</f>
        <v>0.34615384615384615</v>
      </c>
      <c r="AG31" s="141">
        <f>AF31/H31</f>
        <v>0.23076923076923075</v>
      </c>
    </row>
    <row r="32" spans="2:33" ht="201.6" outlineLevel="1">
      <c r="B32" s="59"/>
      <c r="C32" s="60"/>
      <c r="D32" s="60"/>
      <c r="E32" s="96"/>
      <c r="F32" s="62"/>
      <c r="G32" s="62"/>
      <c r="H32" s="71"/>
      <c r="I32" s="74" t="s">
        <v>129</v>
      </c>
      <c r="J32" s="74"/>
      <c r="K32" s="74" t="s">
        <v>130</v>
      </c>
      <c r="L32" s="74"/>
      <c r="M32" s="74"/>
      <c r="N32" s="109" t="s">
        <v>131</v>
      </c>
      <c r="O32" s="129"/>
      <c r="P32" s="129"/>
      <c r="Q32" s="129"/>
      <c r="R32" s="73"/>
      <c r="S32" s="102" t="s">
        <v>132</v>
      </c>
      <c r="T32" s="71" t="s">
        <v>60</v>
      </c>
      <c r="U32" s="71" t="s">
        <v>60</v>
      </c>
      <c r="V32" s="71" t="s">
        <v>60</v>
      </c>
      <c r="W32" s="71" t="s">
        <v>60</v>
      </c>
      <c r="X32" s="102" t="s">
        <v>133</v>
      </c>
      <c r="Y32" s="102" t="s">
        <v>134</v>
      </c>
      <c r="Z32" s="125" t="s">
        <v>135</v>
      </c>
      <c r="AA32" s="71" t="s">
        <v>60</v>
      </c>
      <c r="AB32" s="71" t="s">
        <v>60</v>
      </c>
      <c r="AC32" s="71" t="s">
        <v>60</v>
      </c>
      <c r="AD32" s="71" t="s">
        <v>60</v>
      </c>
      <c r="AE32" s="71" t="s">
        <v>60</v>
      </c>
      <c r="AF32" s="134"/>
      <c r="AG32" s="141"/>
    </row>
    <row r="33" spans="2:33" ht="36.75" customHeight="1" outlineLevel="1">
      <c r="B33" s="59"/>
      <c r="C33" s="60"/>
      <c r="D33" s="95"/>
      <c r="E33" s="332" t="s">
        <v>136</v>
      </c>
      <c r="F33" s="332"/>
      <c r="G33" s="332"/>
      <c r="H33" s="71">
        <v>3</v>
      </c>
      <c r="I33" s="64">
        <v>3</v>
      </c>
      <c r="J33" s="65"/>
      <c r="K33" s="83">
        <v>1.5</v>
      </c>
      <c r="L33" s="67"/>
      <c r="M33" s="68"/>
      <c r="N33" s="69"/>
      <c r="O33" s="74"/>
      <c r="P33" s="74" t="s">
        <v>51</v>
      </c>
      <c r="Q33" s="74" t="s">
        <v>51</v>
      </c>
      <c r="R33" s="73"/>
      <c r="S33" s="76">
        <v>3</v>
      </c>
      <c r="T33" s="83">
        <v>1.5</v>
      </c>
      <c r="U33" s="71">
        <v>0</v>
      </c>
      <c r="V33" s="71">
        <v>0</v>
      </c>
      <c r="W33" s="64">
        <v>3</v>
      </c>
      <c r="X33" s="64">
        <v>3</v>
      </c>
      <c r="Y33" s="71">
        <v>0</v>
      </c>
      <c r="Z33" s="72">
        <v>3</v>
      </c>
      <c r="AA33" s="64">
        <v>3</v>
      </c>
      <c r="AB33" s="83">
        <v>1.5</v>
      </c>
      <c r="AC33" s="71">
        <v>0</v>
      </c>
      <c r="AD33" s="71">
        <v>0</v>
      </c>
      <c r="AE33" s="71">
        <v>0</v>
      </c>
      <c r="AF33" s="134">
        <f>AVERAGE(S33:AE33)</f>
        <v>1.3846153846153846</v>
      </c>
      <c r="AG33" s="141">
        <f>AF33/H33</f>
        <v>0.46153846153846151</v>
      </c>
    </row>
    <row r="34" spans="2:33" ht="244.9" outlineLevel="1">
      <c r="B34" s="59"/>
      <c r="C34" s="60"/>
      <c r="D34" s="60"/>
      <c r="E34" s="96"/>
      <c r="F34" s="62"/>
      <c r="G34" s="62"/>
      <c r="H34" s="71"/>
      <c r="I34" s="74" t="s">
        <v>137</v>
      </c>
      <c r="J34" s="74"/>
      <c r="K34" s="74" t="s">
        <v>138</v>
      </c>
      <c r="L34" s="74"/>
      <c r="M34" s="74"/>
      <c r="N34" s="69"/>
      <c r="O34" s="74"/>
      <c r="P34" s="74"/>
      <c r="Q34" s="74"/>
      <c r="R34" s="73"/>
      <c r="S34" s="125" t="s">
        <v>139</v>
      </c>
      <c r="T34" s="102" t="s">
        <v>140</v>
      </c>
      <c r="U34" s="71" t="s">
        <v>60</v>
      </c>
      <c r="V34" s="102" t="s">
        <v>141</v>
      </c>
      <c r="W34" s="102" t="s">
        <v>142</v>
      </c>
      <c r="X34" s="102" t="s">
        <v>143</v>
      </c>
      <c r="Y34" s="102" t="s">
        <v>144</v>
      </c>
      <c r="Z34" s="102" t="s">
        <v>145</v>
      </c>
      <c r="AA34" s="102" t="s">
        <v>146</v>
      </c>
      <c r="AB34" s="71" t="s">
        <v>147</v>
      </c>
      <c r="AC34" s="71" t="s">
        <v>60</v>
      </c>
      <c r="AD34" s="71" t="s">
        <v>60</v>
      </c>
      <c r="AE34" s="71" t="s">
        <v>60</v>
      </c>
      <c r="AF34" s="134"/>
      <c r="AG34" s="141"/>
    </row>
    <row r="35" spans="2:33" ht="57.6" customHeight="1" outlineLevel="1">
      <c r="B35" s="59"/>
      <c r="C35" s="60"/>
      <c r="D35" s="95"/>
      <c r="E35" s="331" t="s">
        <v>148</v>
      </c>
      <c r="F35" s="331"/>
      <c r="G35" s="331"/>
      <c r="H35" s="71">
        <v>2</v>
      </c>
      <c r="I35" s="64">
        <v>2</v>
      </c>
      <c r="J35" s="65"/>
      <c r="K35" s="66">
        <v>1</v>
      </c>
      <c r="L35" s="67"/>
      <c r="M35" s="68"/>
      <c r="N35" s="69"/>
      <c r="O35" s="74"/>
      <c r="P35" s="74"/>
      <c r="Q35" s="74"/>
      <c r="R35" s="73"/>
      <c r="S35" s="64">
        <v>2</v>
      </c>
      <c r="T35" s="71">
        <v>0</v>
      </c>
      <c r="U35" s="71">
        <v>0</v>
      </c>
      <c r="V35" s="71">
        <v>0</v>
      </c>
      <c r="W35" s="66">
        <v>1</v>
      </c>
      <c r="X35" s="66">
        <v>1</v>
      </c>
      <c r="Y35" s="71">
        <v>0</v>
      </c>
      <c r="Z35" s="71">
        <v>0</v>
      </c>
      <c r="AA35" s="71">
        <v>0</v>
      </c>
      <c r="AB35" s="71">
        <v>0</v>
      </c>
      <c r="AC35" s="66">
        <v>1</v>
      </c>
      <c r="AD35" s="71">
        <v>0</v>
      </c>
      <c r="AE35" s="71"/>
      <c r="AF35" s="136">
        <f>AVERAGE(S35:AE35)</f>
        <v>0.41666666666666669</v>
      </c>
      <c r="AG35" s="143">
        <f>AF35/H35</f>
        <v>0.20833333333333334</v>
      </c>
    </row>
    <row r="36" spans="2:33" ht="360" outlineLevel="1">
      <c r="B36" s="59"/>
      <c r="C36" s="60"/>
      <c r="D36" s="60"/>
      <c r="E36" s="61"/>
      <c r="F36" s="62"/>
      <c r="G36" s="62"/>
      <c r="H36" s="71"/>
      <c r="I36" s="74" t="s">
        <v>149</v>
      </c>
      <c r="J36" s="74"/>
      <c r="K36" s="74" t="s">
        <v>150</v>
      </c>
      <c r="L36" s="74"/>
      <c r="M36" s="74"/>
      <c r="N36" s="69"/>
      <c r="O36" s="74"/>
      <c r="P36" s="74"/>
      <c r="Q36" s="74"/>
      <c r="R36" s="73"/>
      <c r="S36" s="125" t="s">
        <v>151</v>
      </c>
      <c r="T36" s="102" t="s">
        <v>152</v>
      </c>
      <c r="U36" s="71" t="s">
        <v>60</v>
      </c>
      <c r="V36" s="71" t="s">
        <v>60</v>
      </c>
      <c r="W36" s="102" t="s">
        <v>153</v>
      </c>
      <c r="X36" s="102" t="s">
        <v>154</v>
      </c>
      <c r="Y36" s="71" t="s">
        <v>60</v>
      </c>
      <c r="Z36" s="71" t="s">
        <v>60</v>
      </c>
      <c r="AA36" s="71" t="s">
        <v>60</v>
      </c>
      <c r="AB36" s="71" t="s">
        <v>60</v>
      </c>
      <c r="AC36" s="102" t="s">
        <v>155</v>
      </c>
      <c r="AD36" s="71" t="s">
        <v>60</v>
      </c>
      <c r="AE36" s="71"/>
      <c r="AF36" s="134"/>
      <c r="AG36" s="141"/>
    </row>
    <row r="37" spans="2:33">
      <c r="B37" s="78">
        <v>3</v>
      </c>
      <c r="C37" s="43" t="s">
        <v>156</v>
      </c>
      <c r="D37" s="43"/>
      <c r="E37" s="84"/>
      <c r="F37" s="44">
        <f>SUM(G38:G57)</f>
        <v>25</v>
      </c>
      <c r="G37" s="44"/>
      <c r="H37" s="80"/>
      <c r="I37" s="80"/>
      <c r="J37" s="80"/>
      <c r="K37" s="80"/>
      <c r="L37" s="80"/>
      <c r="M37" s="80"/>
      <c r="N37" s="81"/>
      <c r="O37" s="80" t="s">
        <v>51</v>
      </c>
      <c r="P37" s="80" t="s">
        <v>51</v>
      </c>
      <c r="Q37" s="80" t="s">
        <v>51</v>
      </c>
      <c r="R37" s="82"/>
      <c r="S37" s="80"/>
      <c r="T37" s="80"/>
      <c r="U37" s="80"/>
      <c r="V37" s="80"/>
      <c r="W37" s="80"/>
      <c r="X37" s="80"/>
      <c r="Y37" s="80"/>
      <c r="Z37" s="80"/>
      <c r="AA37" s="80"/>
      <c r="AB37" s="80"/>
      <c r="AC37" s="80"/>
      <c r="AD37" s="80"/>
      <c r="AE37" s="80"/>
      <c r="AF37" s="137"/>
      <c r="AG37" s="145"/>
    </row>
    <row r="38" spans="2:33" ht="36.75" customHeight="1">
      <c r="B38" s="59" t="s">
        <v>157</v>
      </c>
      <c r="C38" s="60"/>
      <c r="D38" s="331" t="s">
        <v>158</v>
      </c>
      <c r="E38" s="331"/>
      <c r="F38" s="331"/>
      <c r="G38" s="62">
        <f>SUM(H39:H45)</f>
        <v>8</v>
      </c>
      <c r="H38" s="71"/>
      <c r="I38" s="74"/>
      <c r="J38" s="74"/>
      <c r="K38" s="74"/>
      <c r="L38" s="74"/>
      <c r="M38" s="74"/>
      <c r="N38" s="69"/>
      <c r="O38" s="74" t="s">
        <v>51</v>
      </c>
      <c r="P38" s="74" t="s">
        <v>51</v>
      </c>
      <c r="Q38" s="74" t="s">
        <v>51</v>
      </c>
      <c r="R38" s="73"/>
      <c r="S38" s="71"/>
      <c r="T38" s="71"/>
      <c r="U38" s="71"/>
      <c r="V38" s="71"/>
      <c r="W38" s="71"/>
      <c r="X38" s="71"/>
      <c r="Y38" s="71"/>
      <c r="Z38" s="71"/>
      <c r="AA38" s="71"/>
      <c r="AB38" s="71"/>
      <c r="AC38" s="71"/>
      <c r="AD38" s="71"/>
      <c r="AE38" s="71"/>
      <c r="AF38" s="134"/>
      <c r="AG38" s="144"/>
    </row>
    <row r="39" spans="2:33" ht="40.5" customHeight="1" outlineLevel="1">
      <c r="B39" s="59"/>
      <c r="C39" s="60"/>
      <c r="D39" s="60"/>
      <c r="E39" s="331" t="s">
        <v>159</v>
      </c>
      <c r="F39" s="331"/>
      <c r="G39" s="331"/>
      <c r="H39" s="71">
        <v>1.5</v>
      </c>
      <c r="I39" s="64">
        <v>1.5</v>
      </c>
      <c r="J39" s="65"/>
      <c r="K39" s="66">
        <v>0.5</v>
      </c>
      <c r="L39" s="67"/>
      <c r="M39" s="68"/>
      <c r="N39" s="69"/>
      <c r="O39" s="74"/>
      <c r="P39" s="74"/>
      <c r="Q39" s="74"/>
      <c r="R39" s="73"/>
      <c r="S39" s="64">
        <v>1.5</v>
      </c>
      <c r="T39" s="71">
        <v>0</v>
      </c>
      <c r="U39" s="71">
        <v>0</v>
      </c>
      <c r="V39" s="71">
        <v>0</v>
      </c>
      <c r="W39" s="71">
        <v>0</v>
      </c>
      <c r="X39" s="64">
        <v>1.5</v>
      </c>
      <c r="Y39" s="66">
        <v>0.5</v>
      </c>
      <c r="Z39" s="71">
        <v>0</v>
      </c>
      <c r="AA39" s="71">
        <v>0</v>
      </c>
      <c r="AB39" s="71">
        <v>0</v>
      </c>
      <c r="AC39" s="64">
        <v>1.5</v>
      </c>
      <c r="AD39" s="66">
        <v>0.5</v>
      </c>
      <c r="AE39" s="71">
        <v>0</v>
      </c>
      <c r="AF39" s="136">
        <f>AVERAGE(S39:AE39)</f>
        <v>0.42307692307692307</v>
      </c>
      <c r="AG39" s="143">
        <f>AF39/H39</f>
        <v>0.28205128205128205</v>
      </c>
    </row>
    <row r="40" spans="2:33" ht="201.6" outlineLevel="1">
      <c r="B40" s="59"/>
      <c r="C40" s="60"/>
      <c r="D40" s="60"/>
      <c r="E40" s="61"/>
      <c r="F40" s="62"/>
      <c r="G40" s="62"/>
      <c r="H40" s="71"/>
      <c r="I40" s="74" t="s">
        <v>160</v>
      </c>
      <c r="J40" s="74"/>
      <c r="K40" s="74" t="s">
        <v>161</v>
      </c>
      <c r="L40" s="74"/>
      <c r="M40" s="74"/>
      <c r="N40" s="69"/>
      <c r="O40" s="74"/>
      <c r="P40" s="74"/>
      <c r="Q40" s="74"/>
      <c r="R40" s="73"/>
      <c r="S40" s="102" t="s">
        <v>162</v>
      </c>
      <c r="T40" s="102" t="s">
        <v>163</v>
      </c>
      <c r="U40" s="71" t="s">
        <v>60</v>
      </c>
      <c r="V40" s="71" t="s">
        <v>60</v>
      </c>
      <c r="W40" s="71" t="s">
        <v>60</v>
      </c>
      <c r="X40" s="102" t="s">
        <v>164</v>
      </c>
      <c r="Y40" s="73" t="s">
        <v>165</v>
      </c>
      <c r="Z40" s="71" t="s">
        <v>60</v>
      </c>
      <c r="AA40" s="71" t="s">
        <v>60</v>
      </c>
      <c r="AB40" s="71" t="s">
        <v>60</v>
      </c>
      <c r="AC40" s="102" t="s">
        <v>166</v>
      </c>
      <c r="AD40" s="102" t="s">
        <v>167</v>
      </c>
      <c r="AE40" s="71" t="s">
        <v>60</v>
      </c>
      <c r="AF40" s="134"/>
      <c r="AG40" s="141"/>
    </row>
    <row r="41" spans="2:33" ht="36" customHeight="1" outlineLevel="1">
      <c r="B41" s="59"/>
      <c r="C41" s="60"/>
      <c r="D41" s="60"/>
      <c r="E41" s="330" t="s">
        <v>168</v>
      </c>
      <c r="F41" s="330"/>
      <c r="G41" s="330"/>
      <c r="H41" s="71">
        <v>0.5</v>
      </c>
      <c r="I41" s="64">
        <v>0.5</v>
      </c>
      <c r="J41" s="65"/>
      <c r="K41" s="66"/>
      <c r="L41" s="67"/>
      <c r="M41" s="68"/>
      <c r="N41" s="102"/>
      <c r="O41" s="71"/>
      <c r="P41" s="71"/>
      <c r="Q41" s="71" t="s">
        <v>51</v>
      </c>
      <c r="R41" s="73"/>
      <c r="S41" s="64">
        <v>0.5</v>
      </c>
      <c r="T41" s="71">
        <v>0</v>
      </c>
      <c r="U41" s="71">
        <v>0</v>
      </c>
      <c r="V41" s="71">
        <v>0</v>
      </c>
      <c r="W41" s="71">
        <v>0</v>
      </c>
      <c r="X41" s="71">
        <v>0</v>
      </c>
      <c r="Y41" s="71">
        <v>0</v>
      </c>
      <c r="Z41" s="71">
        <v>0</v>
      </c>
      <c r="AA41" s="71">
        <v>0</v>
      </c>
      <c r="AB41" s="71">
        <v>0</v>
      </c>
      <c r="AC41" s="71">
        <v>0</v>
      </c>
      <c r="AD41" s="71">
        <v>0</v>
      </c>
      <c r="AE41" s="71">
        <v>0</v>
      </c>
      <c r="AF41" s="134">
        <f>AVERAGE(S41:AE41)</f>
        <v>3.8461538461538464E-2</v>
      </c>
      <c r="AG41" s="141">
        <f>AF41/H41</f>
        <v>7.6923076923076927E-2</v>
      </c>
    </row>
    <row r="42" spans="2:33" ht="129.6" outlineLevel="1">
      <c r="B42" s="59"/>
      <c r="C42" s="60"/>
      <c r="D42" s="60"/>
      <c r="E42" s="61"/>
      <c r="F42" s="62"/>
      <c r="G42" s="62"/>
      <c r="H42" s="71"/>
      <c r="I42" s="74" t="s">
        <v>169</v>
      </c>
      <c r="J42" s="74"/>
      <c r="K42" s="74"/>
      <c r="L42" s="74"/>
      <c r="M42" s="74"/>
      <c r="N42" s="102"/>
      <c r="O42" s="71"/>
      <c r="P42" s="71"/>
      <c r="Q42" s="71"/>
      <c r="R42" s="73"/>
      <c r="S42" s="102" t="s">
        <v>170</v>
      </c>
      <c r="T42" s="71" t="s">
        <v>60</v>
      </c>
      <c r="U42" s="71" t="s">
        <v>60</v>
      </c>
      <c r="V42" s="71" t="s">
        <v>60</v>
      </c>
      <c r="W42" s="71" t="s">
        <v>60</v>
      </c>
      <c r="X42" s="71" t="s">
        <v>60</v>
      </c>
      <c r="Y42" s="71" t="s">
        <v>60</v>
      </c>
      <c r="Z42" s="71" t="s">
        <v>60</v>
      </c>
      <c r="AA42" s="71" t="s">
        <v>60</v>
      </c>
      <c r="AB42" s="71" t="s">
        <v>60</v>
      </c>
      <c r="AC42" s="71" t="s">
        <v>60</v>
      </c>
      <c r="AD42" s="71" t="s">
        <v>60</v>
      </c>
      <c r="AE42" s="71" t="s">
        <v>60</v>
      </c>
      <c r="AF42" s="134"/>
      <c r="AG42" s="141"/>
    </row>
    <row r="43" spans="2:33" ht="63" customHeight="1">
      <c r="B43" s="59"/>
      <c r="C43" s="60"/>
      <c r="D43" s="61"/>
      <c r="E43" s="328" t="s">
        <v>171</v>
      </c>
      <c r="F43" s="328"/>
      <c r="G43" s="328"/>
      <c r="H43" s="71">
        <v>3</v>
      </c>
      <c r="I43" s="64">
        <v>3</v>
      </c>
      <c r="J43" s="65">
        <v>2.5</v>
      </c>
      <c r="K43" s="66">
        <v>2</v>
      </c>
      <c r="L43" s="67">
        <v>1.5</v>
      </c>
      <c r="M43" s="68">
        <v>1</v>
      </c>
      <c r="N43" s="69"/>
      <c r="O43" s="74" t="s">
        <v>51</v>
      </c>
      <c r="P43" s="74" t="s">
        <v>51</v>
      </c>
      <c r="Q43" s="74"/>
      <c r="R43" s="73"/>
      <c r="S43" s="66">
        <v>2</v>
      </c>
      <c r="T43" s="68">
        <v>1</v>
      </c>
      <c r="U43" s="67">
        <v>1.5</v>
      </c>
      <c r="V43" s="67">
        <v>1.5</v>
      </c>
      <c r="W43" s="67">
        <v>1.5</v>
      </c>
      <c r="X43" s="67">
        <v>1.5</v>
      </c>
      <c r="Y43" s="67">
        <v>1.5</v>
      </c>
      <c r="Z43" s="67">
        <v>1.5</v>
      </c>
      <c r="AA43" s="68">
        <v>1</v>
      </c>
      <c r="AB43" s="68">
        <v>1</v>
      </c>
      <c r="AC43" s="65">
        <v>2.5</v>
      </c>
      <c r="AD43" s="71">
        <v>0</v>
      </c>
      <c r="AE43" s="71">
        <v>0</v>
      </c>
      <c r="AF43" s="136">
        <f>AVERAGE(S43:AE43)</f>
        <v>1.2692307692307692</v>
      </c>
      <c r="AG43" s="143">
        <f>AF43/H43</f>
        <v>0.42307692307692307</v>
      </c>
    </row>
    <row r="44" spans="2:33" s="20" customFormat="1" ht="57.6">
      <c r="B44" s="114"/>
      <c r="C44" s="16"/>
      <c r="D44" s="16"/>
      <c r="E44" s="17"/>
      <c r="F44" s="18"/>
      <c r="G44" s="18"/>
      <c r="H44" s="19"/>
      <c r="I44" s="28" t="s">
        <v>172</v>
      </c>
      <c r="J44" s="28" t="s">
        <v>173</v>
      </c>
      <c r="K44" s="28" t="s">
        <v>174</v>
      </c>
      <c r="L44" s="28" t="s">
        <v>175</v>
      </c>
      <c r="M44" s="28" t="s">
        <v>176</v>
      </c>
      <c r="N44" s="31"/>
      <c r="O44" s="28"/>
      <c r="P44" s="28"/>
      <c r="Q44" s="28"/>
      <c r="R44" s="92"/>
      <c r="S44" s="153" t="s">
        <v>177</v>
      </c>
      <c r="T44" s="153" t="s">
        <v>178</v>
      </c>
      <c r="U44" s="153" t="s">
        <v>179</v>
      </c>
      <c r="V44" s="153" t="s">
        <v>180</v>
      </c>
      <c r="W44" s="153" t="s">
        <v>181</v>
      </c>
      <c r="X44" s="153" t="s">
        <v>182</v>
      </c>
      <c r="Y44" s="153" t="s">
        <v>183</v>
      </c>
      <c r="Z44" s="153" t="s">
        <v>184</v>
      </c>
      <c r="AA44" s="153" t="s">
        <v>178</v>
      </c>
      <c r="AB44" s="153" t="s">
        <v>185</v>
      </c>
      <c r="AC44" s="153" t="s">
        <v>186</v>
      </c>
      <c r="AD44" s="153" t="s">
        <v>187</v>
      </c>
      <c r="AE44" s="153" t="s">
        <v>187</v>
      </c>
      <c r="AF44" s="138"/>
      <c r="AG44" s="146"/>
    </row>
    <row r="45" spans="2:33" ht="46.5" customHeight="1">
      <c r="B45" s="59"/>
      <c r="C45" s="60"/>
      <c r="D45" s="61"/>
      <c r="E45" s="328" t="s">
        <v>188</v>
      </c>
      <c r="F45" s="328"/>
      <c r="G45" s="328"/>
      <c r="H45" s="71">
        <v>3</v>
      </c>
      <c r="I45" s="64">
        <v>3</v>
      </c>
      <c r="J45" s="65">
        <v>2.5</v>
      </c>
      <c r="K45" s="66">
        <v>2</v>
      </c>
      <c r="L45" s="67">
        <v>1.5</v>
      </c>
      <c r="M45" s="68">
        <v>1</v>
      </c>
      <c r="N45" s="69"/>
      <c r="O45" s="74" t="s">
        <v>51</v>
      </c>
      <c r="P45" s="74" t="s">
        <v>51</v>
      </c>
      <c r="Q45" s="74"/>
      <c r="R45" s="73"/>
      <c r="S45" s="66">
        <v>2</v>
      </c>
      <c r="T45" s="68">
        <v>1</v>
      </c>
      <c r="U45" s="68">
        <v>1</v>
      </c>
      <c r="V45" s="68">
        <v>1</v>
      </c>
      <c r="W45" s="67">
        <v>1.5</v>
      </c>
      <c r="X45" s="65">
        <v>2.5</v>
      </c>
      <c r="Y45" s="67">
        <v>1.5</v>
      </c>
      <c r="Z45" s="66">
        <v>2</v>
      </c>
      <c r="AA45" s="67">
        <v>1.5</v>
      </c>
      <c r="AB45" s="68">
        <v>1</v>
      </c>
      <c r="AC45" s="67">
        <v>1.5</v>
      </c>
      <c r="AD45" s="71">
        <v>0</v>
      </c>
      <c r="AE45" s="71">
        <v>0</v>
      </c>
      <c r="AF45" s="136">
        <f>AVERAGE(S45:AE45)</f>
        <v>1.2692307692307692</v>
      </c>
      <c r="AG45" s="143">
        <f>AF45/H45</f>
        <v>0.42307692307692307</v>
      </c>
    </row>
    <row r="46" spans="2:33" s="20" customFormat="1" ht="57.6">
      <c r="B46" s="114"/>
      <c r="C46" s="16"/>
      <c r="D46" s="16"/>
      <c r="E46" s="17"/>
      <c r="F46" s="18"/>
      <c r="G46" s="18"/>
      <c r="H46" s="19"/>
      <c r="I46" s="28" t="s">
        <v>189</v>
      </c>
      <c r="J46" s="28" t="s">
        <v>190</v>
      </c>
      <c r="K46" s="28" t="s">
        <v>191</v>
      </c>
      <c r="L46" s="28" t="s">
        <v>192</v>
      </c>
      <c r="M46" s="28" t="s">
        <v>193</v>
      </c>
      <c r="N46" s="31"/>
      <c r="O46" s="28"/>
      <c r="P46" s="28"/>
      <c r="Q46" s="28"/>
      <c r="R46" s="92"/>
      <c r="S46" s="153" t="s">
        <v>194</v>
      </c>
      <c r="T46" s="153" t="s">
        <v>195</v>
      </c>
      <c r="U46" s="153" t="s">
        <v>196</v>
      </c>
      <c r="V46" s="153" t="s">
        <v>197</v>
      </c>
      <c r="W46" s="153" t="s">
        <v>198</v>
      </c>
      <c r="X46" s="153" t="s">
        <v>199</v>
      </c>
      <c r="Y46" s="153" t="s">
        <v>200</v>
      </c>
      <c r="Z46" s="153" t="s">
        <v>201</v>
      </c>
      <c r="AA46" s="153" t="s">
        <v>202</v>
      </c>
      <c r="AB46" s="153" t="s">
        <v>203</v>
      </c>
      <c r="AC46" s="153" t="s">
        <v>204</v>
      </c>
      <c r="AD46" s="153" t="s">
        <v>205</v>
      </c>
      <c r="AE46" s="153" t="s">
        <v>205</v>
      </c>
      <c r="AF46" s="138"/>
      <c r="AG46" s="146"/>
    </row>
    <row r="47" spans="2:33" ht="214.35" customHeight="1">
      <c r="B47" s="111"/>
      <c r="C47" s="3"/>
      <c r="D47" s="3"/>
      <c r="F47" s="112"/>
      <c r="G47" s="112"/>
      <c r="H47" s="113"/>
      <c r="I47" s="40"/>
      <c r="J47" s="40"/>
      <c r="K47" s="40"/>
      <c r="L47" s="40"/>
      <c r="M47" s="40"/>
      <c r="N47" s="42"/>
      <c r="O47" s="40"/>
      <c r="P47" s="40"/>
      <c r="Q47" s="40"/>
      <c r="R47" s="4"/>
      <c r="S47" s="152" t="s">
        <v>206</v>
      </c>
      <c r="T47" s="152" t="s">
        <v>207</v>
      </c>
      <c r="U47" s="152" t="s">
        <v>208</v>
      </c>
      <c r="V47" s="152" t="s">
        <v>209</v>
      </c>
      <c r="W47" s="152" t="s">
        <v>210</v>
      </c>
      <c r="X47" s="152" t="s">
        <v>211</v>
      </c>
      <c r="Y47" s="152" t="s">
        <v>212</v>
      </c>
      <c r="Z47" s="152" t="s">
        <v>213</v>
      </c>
      <c r="AA47" s="152" t="s">
        <v>214</v>
      </c>
      <c r="AB47" s="152" t="s">
        <v>215</v>
      </c>
      <c r="AC47" s="152" t="s">
        <v>216</v>
      </c>
      <c r="AD47" s="113" t="s">
        <v>60</v>
      </c>
      <c r="AE47" s="133" t="s">
        <v>60</v>
      </c>
      <c r="AF47" s="139"/>
      <c r="AG47" s="147"/>
    </row>
    <row r="48" spans="2:33" ht="39.950000000000003" customHeight="1">
      <c r="B48" s="59" t="s">
        <v>217</v>
      </c>
      <c r="C48" s="60"/>
      <c r="D48" s="328" t="s">
        <v>218</v>
      </c>
      <c r="E48" s="328"/>
      <c r="F48" s="328"/>
      <c r="G48" s="62">
        <f>'Methodology (EN)'!$H48</f>
        <v>2</v>
      </c>
      <c r="H48" s="71">
        <v>2</v>
      </c>
      <c r="I48" s="64">
        <v>2</v>
      </c>
      <c r="J48" s="65">
        <v>1.5</v>
      </c>
      <c r="K48" s="66"/>
      <c r="L48" s="67"/>
      <c r="M48" s="68"/>
      <c r="N48" s="69"/>
      <c r="O48" s="74" t="s">
        <v>51</v>
      </c>
      <c r="P48" s="74"/>
      <c r="Q48" s="74"/>
      <c r="R48" s="73"/>
      <c r="S48" s="65">
        <v>1.5</v>
      </c>
      <c r="T48" s="71">
        <v>0</v>
      </c>
      <c r="U48" s="71">
        <v>0</v>
      </c>
      <c r="V48" s="71">
        <v>0</v>
      </c>
      <c r="W48" s="71">
        <v>0</v>
      </c>
      <c r="X48" s="65">
        <v>1.5</v>
      </c>
      <c r="Y48" s="72">
        <v>2</v>
      </c>
      <c r="Z48" s="76">
        <v>2</v>
      </c>
      <c r="AA48" s="71">
        <v>0</v>
      </c>
      <c r="AB48" s="71">
        <v>0</v>
      </c>
      <c r="AC48" s="76">
        <v>2</v>
      </c>
      <c r="AD48" s="65">
        <v>1.5</v>
      </c>
      <c r="AE48" s="71">
        <v>0</v>
      </c>
      <c r="AF48" s="136">
        <f>AVERAGE(S48:AE48)</f>
        <v>0.80769230769230771</v>
      </c>
      <c r="AG48" s="143">
        <f>AF48/H48</f>
        <v>0.40384615384615385</v>
      </c>
    </row>
    <row r="49" spans="2:33" ht="125.1" customHeight="1">
      <c r="B49" s="59"/>
      <c r="C49" s="60"/>
      <c r="D49" s="60"/>
      <c r="E49" s="61"/>
      <c r="F49" s="62"/>
      <c r="G49" s="62"/>
      <c r="H49" s="71"/>
      <c r="I49" s="74" t="s">
        <v>219</v>
      </c>
      <c r="J49" s="74" t="s">
        <v>220</v>
      </c>
      <c r="K49" s="74"/>
      <c r="L49" s="74"/>
      <c r="M49" s="74"/>
      <c r="N49" s="100"/>
      <c r="O49" s="101"/>
      <c r="P49" s="101"/>
      <c r="Q49" s="101"/>
      <c r="R49" s="73"/>
      <c r="S49" s="102" t="s">
        <v>221</v>
      </c>
      <c r="T49" s="71" t="s">
        <v>60</v>
      </c>
      <c r="U49" s="71"/>
      <c r="V49" s="102" t="s">
        <v>222</v>
      </c>
      <c r="W49" s="71" t="s">
        <v>60</v>
      </c>
      <c r="X49" s="102" t="s">
        <v>223</v>
      </c>
      <c r="Y49" s="102" t="s">
        <v>224</v>
      </c>
      <c r="Z49" s="102" t="s">
        <v>225</v>
      </c>
      <c r="AA49" s="71" t="s">
        <v>60</v>
      </c>
      <c r="AB49" s="71" t="s">
        <v>60</v>
      </c>
      <c r="AC49" s="102" t="s">
        <v>226</v>
      </c>
      <c r="AD49" s="102" t="s">
        <v>227</v>
      </c>
      <c r="AE49" s="71" t="s">
        <v>60</v>
      </c>
      <c r="AF49" s="134"/>
      <c r="AG49" s="141"/>
    </row>
    <row r="50" spans="2:33" ht="39.950000000000003" customHeight="1">
      <c r="B50" s="59" t="s">
        <v>228</v>
      </c>
      <c r="C50" s="60"/>
      <c r="D50" s="328" t="s">
        <v>229</v>
      </c>
      <c r="E50" s="328"/>
      <c r="F50" s="328"/>
      <c r="G50" s="62">
        <f>'Methodology (EN)'!$H50</f>
        <v>2</v>
      </c>
      <c r="H50" s="71">
        <v>2</v>
      </c>
      <c r="I50" s="64">
        <v>2</v>
      </c>
      <c r="J50" s="65">
        <v>1.5</v>
      </c>
      <c r="K50" s="66">
        <v>1</v>
      </c>
      <c r="L50" s="67"/>
      <c r="M50" s="68"/>
      <c r="N50" s="69"/>
      <c r="O50" s="74" t="s">
        <v>51</v>
      </c>
      <c r="P50" s="74"/>
      <c r="Q50" s="74"/>
      <c r="R50" s="73"/>
      <c r="S50" s="64">
        <v>2</v>
      </c>
      <c r="T50" s="71">
        <v>0</v>
      </c>
      <c r="U50" s="71">
        <v>0</v>
      </c>
      <c r="V50" s="71">
        <v>0</v>
      </c>
      <c r="W50" s="66">
        <v>1</v>
      </c>
      <c r="X50" s="64">
        <v>2</v>
      </c>
      <c r="Y50" s="64">
        <v>2</v>
      </c>
      <c r="Z50" s="71">
        <v>0</v>
      </c>
      <c r="AA50" s="71">
        <v>0</v>
      </c>
      <c r="AB50" s="71">
        <v>0</v>
      </c>
      <c r="AC50" s="76">
        <v>2</v>
      </c>
      <c r="AD50" s="76">
        <v>2</v>
      </c>
      <c r="AE50" s="71">
        <v>0</v>
      </c>
      <c r="AF50" s="136">
        <f>AVERAGE(S50:AE50)</f>
        <v>0.84615384615384615</v>
      </c>
      <c r="AG50" s="143">
        <f>AF50/H50</f>
        <v>0.42307692307692307</v>
      </c>
    </row>
    <row r="51" spans="2:33" ht="409.6">
      <c r="B51" s="59"/>
      <c r="C51" s="60"/>
      <c r="D51" s="60"/>
      <c r="E51" s="61"/>
      <c r="F51" s="62"/>
      <c r="G51" s="62"/>
      <c r="H51" s="71"/>
      <c r="I51" s="74" t="s">
        <v>230</v>
      </c>
      <c r="J51" s="74" t="s">
        <v>231</v>
      </c>
      <c r="K51" s="74" t="s">
        <v>232</v>
      </c>
      <c r="L51" s="74"/>
      <c r="M51" s="74"/>
      <c r="N51" s="69"/>
      <c r="O51" s="74"/>
      <c r="P51" s="74"/>
      <c r="Q51" s="74"/>
      <c r="R51" s="73"/>
      <c r="S51" s="125" t="s">
        <v>233</v>
      </c>
      <c r="T51" s="71" t="s">
        <v>60</v>
      </c>
      <c r="U51" s="71" t="s">
        <v>60</v>
      </c>
      <c r="V51" s="71" t="s">
        <v>60</v>
      </c>
      <c r="W51" s="102" t="s">
        <v>234</v>
      </c>
      <c r="X51" s="102" t="s">
        <v>235</v>
      </c>
      <c r="Y51" s="152" t="s">
        <v>236</v>
      </c>
      <c r="Z51" s="102" t="s">
        <v>237</v>
      </c>
      <c r="AA51" s="71" t="s">
        <v>60</v>
      </c>
      <c r="AB51" s="71" t="s">
        <v>60</v>
      </c>
      <c r="AC51" s="102" t="s">
        <v>238</v>
      </c>
      <c r="AD51" s="102" t="s">
        <v>239</v>
      </c>
      <c r="AE51" s="71" t="s">
        <v>60</v>
      </c>
      <c r="AF51" s="134"/>
      <c r="AG51" s="141"/>
    </row>
    <row r="52" spans="2:33" ht="39.75" customHeight="1">
      <c r="B52" s="59" t="s">
        <v>240</v>
      </c>
      <c r="C52" s="60"/>
      <c r="D52" s="328" t="s">
        <v>241</v>
      </c>
      <c r="E52" s="328"/>
      <c r="F52" s="328"/>
      <c r="G52" s="62">
        <f>SUM(H53:H55)</f>
        <v>8</v>
      </c>
      <c r="H52" s="71"/>
      <c r="I52" s="74"/>
      <c r="J52" s="74"/>
      <c r="K52" s="74"/>
      <c r="L52" s="74"/>
      <c r="M52" s="74"/>
      <c r="N52" s="69"/>
      <c r="O52" s="74"/>
      <c r="P52" s="74" t="s">
        <v>51</v>
      </c>
      <c r="Q52" s="74" t="s">
        <v>51</v>
      </c>
      <c r="R52" s="73"/>
      <c r="S52" s="71"/>
      <c r="T52" s="71"/>
      <c r="U52" s="71"/>
      <c r="V52" s="71"/>
      <c r="W52" s="71"/>
      <c r="X52" s="71"/>
      <c r="Y52" s="71"/>
      <c r="Z52" s="71"/>
      <c r="AA52" s="71"/>
      <c r="AB52" s="71"/>
      <c r="AC52" s="71"/>
      <c r="AD52" s="71"/>
      <c r="AE52" s="71"/>
      <c r="AF52" s="134"/>
      <c r="AG52" s="141"/>
    </row>
    <row r="53" spans="2:33" ht="17.45" outlineLevel="1">
      <c r="B53" s="59"/>
      <c r="C53" s="60"/>
      <c r="D53" s="97"/>
      <c r="E53" s="331" t="s">
        <v>242</v>
      </c>
      <c r="F53" s="331"/>
      <c r="G53" s="331"/>
      <c r="H53" s="71">
        <v>5</v>
      </c>
      <c r="I53" s="64">
        <v>5</v>
      </c>
      <c r="J53" s="65">
        <v>4</v>
      </c>
      <c r="K53" s="66">
        <v>3</v>
      </c>
      <c r="L53" s="67">
        <v>2</v>
      </c>
      <c r="M53" s="68">
        <v>1</v>
      </c>
      <c r="N53" s="69"/>
      <c r="O53" s="74"/>
      <c r="P53" s="74" t="s">
        <v>51</v>
      </c>
      <c r="Q53" s="74"/>
      <c r="R53" s="73"/>
      <c r="S53" s="85">
        <v>2</v>
      </c>
      <c r="T53" s="71">
        <v>0</v>
      </c>
      <c r="U53" s="71">
        <v>0</v>
      </c>
      <c r="V53" s="71">
        <v>0</v>
      </c>
      <c r="W53" s="71">
        <v>0</v>
      </c>
      <c r="X53" s="65">
        <v>4</v>
      </c>
      <c r="Y53" s="71">
        <v>0</v>
      </c>
      <c r="Z53" s="71">
        <v>0</v>
      </c>
      <c r="AA53" s="68">
        <v>1</v>
      </c>
      <c r="AB53" s="71">
        <v>0</v>
      </c>
      <c r="AC53" s="64">
        <v>5</v>
      </c>
      <c r="AD53" s="71">
        <v>0</v>
      </c>
      <c r="AE53" s="71">
        <v>0</v>
      </c>
      <c r="AF53" s="136">
        <f>AVERAGE(S53:AE53)</f>
        <v>0.92307692307692313</v>
      </c>
      <c r="AG53" s="143">
        <f>AF53/H53</f>
        <v>0.18461538461538463</v>
      </c>
    </row>
    <row r="54" spans="2:33" ht="100.9" outlineLevel="1">
      <c r="B54" s="59"/>
      <c r="C54" s="60"/>
      <c r="D54" s="98"/>
      <c r="E54" s="61"/>
      <c r="F54" s="62"/>
      <c r="G54" s="62"/>
      <c r="H54" s="71"/>
      <c r="I54" s="74" t="s">
        <v>243</v>
      </c>
      <c r="J54" s="74" t="s">
        <v>244</v>
      </c>
      <c r="K54" s="74"/>
      <c r="L54" s="74" t="s">
        <v>245</v>
      </c>
      <c r="M54" s="74" t="s">
        <v>246</v>
      </c>
      <c r="N54" s="69" t="s">
        <v>247</v>
      </c>
      <c r="O54" s="74"/>
      <c r="P54" s="74"/>
      <c r="Q54" s="74"/>
      <c r="R54" s="73"/>
      <c r="S54" s="102" t="s">
        <v>248</v>
      </c>
      <c r="T54" s="71" t="s">
        <v>60</v>
      </c>
      <c r="U54" s="71" t="s">
        <v>60</v>
      </c>
      <c r="V54" s="71" t="s">
        <v>60</v>
      </c>
      <c r="W54" s="102" t="s">
        <v>249</v>
      </c>
      <c r="X54" s="102" t="s">
        <v>250</v>
      </c>
      <c r="Y54" s="71" t="s">
        <v>60</v>
      </c>
      <c r="Z54" s="71" t="s">
        <v>60</v>
      </c>
      <c r="AA54" s="71" t="s">
        <v>60</v>
      </c>
      <c r="AB54" s="71" t="s">
        <v>60</v>
      </c>
      <c r="AC54" s="102" t="s">
        <v>251</v>
      </c>
      <c r="AD54" s="71" t="s">
        <v>60</v>
      </c>
      <c r="AE54" s="71" t="s">
        <v>60</v>
      </c>
      <c r="AF54" s="134"/>
      <c r="AG54" s="141"/>
    </row>
    <row r="55" spans="2:33" ht="52.5" customHeight="1" outlineLevel="1">
      <c r="B55" s="59"/>
      <c r="C55" s="60"/>
      <c r="D55" s="97"/>
      <c r="E55" s="330" t="s">
        <v>252</v>
      </c>
      <c r="F55" s="330"/>
      <c r="G55" s="330"/>
      <c r="H55" s="71">
        <v>3</v>
      </c>
      <c r="I55" s="64">
        <v>3</v>
      </c>
      <c r="J55" s="65"/>
      <c r="K55" s="66">
        <v>1.5</v>
      </c>
      <c r="L55" s="67"/>
      <c r="M55" s="68"/>
      <c r="N55" s="69"/>
      <c r="O55" s="74"/>
      <c r="P55" s="74" t="s">
        <v>51</v>
      </c>
      <c r="Q55" s="74" t="s">
        <v>51</v>
      </c>
      <c r="R55" s="73"/>
      <c r="S55" s="72">
        <v>3</v>
      </c>
      <c r="T55" s="71">
        <v>0</v>
      </c>
      <c r="U55" s="71">
        <v>0</v>
      </c>
      <c r="V55" s="71">
        <v>0</v>
      </c>
      <c r="W55" s="71">
        <v>0</v>
      </c>
      <c r="X55" s="66">
        <v>1.5</v>
      </c>
      <c r="Y55" s="71">
        <v>0</v>
      </c>
      <c r="Z55" s="71">
        <v>0</v>
      </c>
      <c r="AA55" s="71">
        <v>0</v>
      </c>
      <c r="AB55" s="71">
        <v>0</v>
      </c>
      <c r="AC55" s="66">
        <v>1.5</v>
      </c>
      <c r="AD55" s="71">
        <v>0</v>
      </c>
      <c r="AE55" s="71">
        <v>0</v>
      </c>
      <c r="AF55" s="136">
        <f>AVERAGE(S55:AE55)</f>
        <v>0.46153846153846156</v>
      </c>
      <c r="AG55" s="143">
        <f>AF55/H55</f>
        <v>0.15384615384615385</v>
      </c>
    </row>
    <row r="56" spans="2:33" ht="72.75" customHeight="1" outlineLevel="1">
      <c r="B56" s="59"/>
      <c r="C56" s="60"/>
      <c r="D56" s="98"/>
      <c r="E56" s="61"/>
      <c r="F56" s="62"/>
      <c r="G56" s="62"/>
      <c r="H56" s="71"/>
      <c r="I56" s="74" t="s">
        <v>253</v>
      </c>
      <c r="J56" s="74"/>
      <c r="K56" s="74" t="s">
        <v>254</v>
      </c>
      <c r="L56" s="74"/>
      <c r="M56" s="74"/>
      <c r="N56" s="69"/>
      <c r="O56" s="74"/>
      <c r="P56" s="74"/>
      <c r="Q56" s="74"/>
      <c r="R56" s="73"/>
      <c r="S56" s="102" t="s">
        <v>255</v>
      </c>
      <c r="T56" s="71" t="s">
        <v>60</v>
      </c>
      <c r="U56" s="71" t="s">
        <v>60</v>
      </c>
      <c r="V56" s="71" t="s">
        <v>60</v>
      </c>
      <c r="W56" s="71" t="s">
        <v>60</v>
      </c>
      <c r="X56" s="102" t="s">
        <v>256</v>
      </c>
      <c r="Y56" s="71" t="s">
        <v>60</v>
      </c>
      <c r="Z56" s="71" t="s">
        <v>60</v>
      </c>
      <c r="AA56" s="102" t="s">
        <v>257</v>
      </c>
      <c r="AB56" s="71" t="s">
        <v>60</v>
      </c>
      <c r="AC56" s="102" t="s">
        <v>258</v>
      </c>
      <c r="AD56" s="71" t="s">
        <v>60</v>
      </c>
      <c r="AE56" s="71" t="s">
        <v>60</v>
      </c>
      <c r="AF56" s="134"/>
      <c r="AG56" s="141"/>
    </row>
    <row r="57" spans="2:33">
      <c r="B57" s="59" t="s">
        <v>259</v>
      </c>
      <c r="C57" s="60"/>
      <c r="D57" s="334" t="s">
        <v>260</v>
      </c>
      <c r="E57" s="334"/>
      <c r="F57" s="334"/>
      <c r="G57" s="62">
        <f>SUM(H58:H62)</f>
        <v>5</v>
      </c>
      <c r="H57" s="71"/>
      <c r="I57" s="74"/>
      <c r="J57" s="74"/>
      <c r="K57" s="74"/>
      <c r="L57" s="74"/>
      <c r="M57" s="74"/>
      <c r="N57" s="69"/>
      <c r="O57" s="74" t="s">
        <v>51</v>
      </c>
      <c r="P57" s="74"/>
      <c r="Q57" s="74"/>
      <c r="R57" s="73"/>
      <c r="S57" s="71"/>
      <c r="T57" s="71"/>
      <c r="U57" s="71"/>
      <c r="V57" s="71"/>
      <c r="W57" s="71"/>
      <c r="X57" s="71"/>
      <c r="Y57" s="71"/>
      <c r="Z57" s="71"/>
      <c r="AA57" s="71"/>
      <c r="AB57" s="71"/>
      <c r="AC57" s="71"/>
      <c r="AD57" s="71"/>
      <c r="AE57" s="71"/>
      <c r="AF57" s="134"/>
      <c r="AG57" s="141"/>
    </row>
    <row r="58" spans="2:33" ht="48.75" customHeight="1" outlineLevel="1">
      <c r="B58" s="59"/>
      <c r="C58" s="60"/>
      <c r="D58" s="97"/>
      <c r="E58" s="331" t="s">
        <v>261</v>
      </c>
      <c r="F58" s="331"/>
      <c r="G58" s="331"/>
      <c r="H58" s="71">
        <v>2</v>
      </c>
      <c r="I58" s="64">
        <v>2</v>
      </c>
      <c r="J58" s="65"/>
      <c r="K58" s="66">
        <v>1</v>
      </c>
      <c r="L58" s="67"/>
      <c r="M58" s="68"/>
      <c r="N58" s="69"/>
      <c r="O58" s="74" t="s">
        <v>51</v>
      </c>
      <c r="P58" s="74"/>
      <c r="Q58" s="74"/>
      <c r="R58" s="73"/>
      <c r="S58" s="64">
        <v>2</v>
      </c>
      <c r="T58" s="71">
        <v>0</v>
      </c>
      <c r="U58" s="71">
        <v>0</v>
      </c>
      <c r="V58" s="71">
        <v>0</v>
      </c>
      <c r="W58" s="71">
        <v>0</v>
      </c>
      <c r="X58" s="64">
        <v>2</v>
      </c>
      <c r="Y58" s="71">
        <v>0</v>
      </c>
      <c r="Z58" s="66">
        <v>1</v>
      </c>
      <c r="AA58" s="71">
        <v>0</v>
      </c>
      <c r="AB58" s="64">
        <v>2</v>
      </c>
      <c r="AC58" s="71">
        <v>0</v>
      </c>
      <c r="AD58" s="71">
        <v>0</v>
      </c>
      <c r="AE58" s="71">
        <v>0</v>
      </c>
      <c r="AF58" s="134">
        <f>AVERAGE(S58:AE58)</f>
        <v>0.53846153846153844</v>
      </c>
      <c r="AG58" s="141">
        <f>AF58/H58</f>
        <v>0.26923076923076922</v>
      </c>
    </row>
    <row r="59" spans="2:33" ht="230.45" outlineLevel="1">
      <c r="B59" s="59"/>
      <c r="C59" s="60"/>
      <c r="D59" s="98"/>
      <c r="E59" s="61"/>
      <c r="F59" s="62"/>
      <c r="G59" s="62"/>
      <c r="H59" s="71"/>
      <c r="I59" s="74" t="s">
        <v>262</v>
      </c>
      <c r="J59" s="74"/>
      <c r="K59" s="74" t="s">
        <v>263</v>
      </c>
      <c r="L59" s="74"/>
      <c r="M59" s="74"/>
      <c r="N59" s="69"/>
      <c r="O59" s="74"/>
      <c r="P59" s="74"/>
      <c r="Q59" s="74"/>
      <c r="R59" s="73"/>
      <c r="S59" s="102" t="s">
        <v>264</v>
      </c>
      <c r="T59" s="71" t="s">
        <v>265</v>
      </c>
      <c r="U59" s="71" t="s">
        <v>60</v>
      </c>
      <c r="V59" s="71" t="s">
        <v>60</v>
      </c>
      <c r="W59" s="102" t="s">
        <v>266</v>
      </c>
      <c r="X59" s="102" t="s">
        <v>267</v>
      </c>
      <c r="Y59" s="102" t="s">
        <v>268</v>
      </c>
      <c r="Z59" s="102" t="s">
        <v>269</v>
      </c>
      <c r="AA59" s="71" t="s">
        <v>60</v>
      </c>
      <c r="AB59" s="102" t="s">
        <v>270</v>
      </c>
      <c r="AC59" s="71" t="s">
        <v>60</v>
      </c>
      <c r="AD59" s="71" t="s">
        <v>60</v>
      </c>
      <c r="AE59" s="71" t="s">
        <v>60</v>
      </c>
      <c r="AF59" s="134"/>
      <c r="AG59" s="141"/>
    </row>
    <row r="60" spans="2:33" ht="17.45" outlineLevel="1">
      <c r="B60" s="59"/>
      <c r="C60" s="60"/>
      <c r="D60" s="97"/>
      <c r="E60" s="331" t="s">
        <v>271</v>
      </c>
      <c r="F60" s="331"/>
      <c r="G60" s="331"/>
      <c r="H60" s="71">
        <v>2</v>
      </c>
      <c r="I60" s="64">
        <v>2</v>
      </c>
      <c r="J60" s="65"/>
      <c r="K60" s="66">
        <v>1</v>
      </c>
      <c r="L60" s="67"/>
      <c r="M60" s="68"/>
      <c r="N60" s="69"/>
      <c r="O60" s="74" t="s">
        <v>51</v>
      </c>
      <c r="P60" s="74"/>
      <c r="Q60" s="74"/>
      <c r="R60" s="73"/>
      <c r="S60" s="64">
        <v>2</v>
      </c>
      <c r="T60" s="71">
        <v>0</v>
      </c>
      <c r="U60" s="71">
        <v>0</v>
      </c>
      <c r="V60" s="71">
        <v>0</v>
      </c>
      <c r="W60" s="71">
        <v>0</v>
      </c>
      <c r="X60" s="66">
        <v>1</v>
      </c>
      <c r="Y60" s="71">
        <v>0</v>
      </c>
      <c r="Z60" s="71">
        <v>0</v>
      </c>
      <c r="AA60" s="71">
        <v>0</v>
      </c>
      <c r="AB60" s="71">
        <v>0</v>
      </c>
      <c r="AC60" s="71">
        <v>0</v>
      </c>
      <c r="AD60" s="71">
        <v>0</v>
      </c>
      <c r="AE60" s="71">
        <v>0</v>
      </c>
      <c r="AF60" s="134">
        <f>AVERAGE(S60:AE60)</f>
        <v>0.23076923076923078</v>
      </c>
      <c r="AG60" s="144">
        <f>AF60/H60</f>
        <v>0.11538461538461539</v>
      </c>
    </row>
    <row r="61" spans="2:33" ht="159.6" customHeight="1" outlineLevel="1">
      <c r="B61" s="59"/>
      <c r="C61" s="60"/>
      <c r="D61" s="98"/>
      <c r="E61" s="61"/>
      <c r="F61" s="62"/>
      <c r="G61" s="62"/>
      <c r="H61" s="71"/>
      <c r="I61" s="74" t="s">
        <v>272</v>
      </c>
      <c r="J61" s="74"/>
      <c r="K61" s="74" t="s">
        <v>273</v>
      </c>
      <c r="L61" s="74"/>
      <c r="M61" s="74"/>
      <c r="N61" s="69"/>
      <c r="O61" s="74"/>
      <c r="P61" s="74"/>
      <c r="Q61" s="74"/>
      <c r="R61" s="73"/>
      <c r="S61" s="102" t="s">
        <v>274</v>
      </c>
      <c r="T61" s="71" t="s">
        <v>60</v>
      </c>
      <c r="U61" s="71" t="s">
        <v>60</v>
      </c>
      <c r="V61" s="71" t="s">
        <v>60</v>
      </c>
      <c r="W61" s="102" t="s">
        <v>275</v>
      </c>
      <c r="X61" s="102" t="s">
        <v>276</v>
      </c>
      <c r="Y61" s="71" t="s">
        <v>60</v>
      </c>
      <c r="Z61" s="71" t="s">
        <v>60</v>
      </c>
      <c r="AA61" s="71" t="s">
        <v>60</v>
      </c>
      <c r="AB61" s="71" t="s">
        <v>60</v>
      </c>
      <c r="AC61" s="71" t="s">
        <v>60</v>
      </c>
      <c r="AD61" s="71" t="s">
        <v>60</v>
      </c>
      <c r="AE61" s="71" t="s">
        <v>60</v>
      </c>
      <c r="AF61" s="134"/>
      <c r="AG61" s="144"/>
    </row>
    <row r="62" spans="2:33" ht="46.5" customHeight="1" outlineLevel="1">
      <c r="B62" s="59"/>
      <c r="C62" s="60"/>
      <c r="D62" s="97"/>
      <c r="E62" s="331" t="s">
        <v>277</v>
      </c>
      <c r="F62" s="331"/>
      <c r="G62" s="331"/>
      <c r="H62" s="71">
        <v>1</v>
      </c>
      <c r="I62" s="64">
        <v>1</v>
      </c>
      <c r="J62" s="65"/>
      <c r="K62" s="66"/>
      <c r="L62" s="67"/>
      <c r="M62" s="68"/>
      <c r="N62" s="69"/>
      <c r="O62" s="74" t="s">
        <v>51</v>
      </c>
      <c r="P62" s="74"/>
      <c r="Q62" s="74"/>
      <c r="R62" s="73"/>
      <c r="S62" s="64">
        <v>1</v>
      </c>
      <c r="T62" s="64">
        <v>1</v>
      </c>
      <c r="U62" s="64">
        <v>1</v>
      </c>
      <c r="V62" s="71">
        <v>0</v>
      </c>
      <c r="W62" s="64">
        <v>1</v>
      </c>
      <c r="X62" s="64">
        <v>1</v>
      </c>
      <c r="Y62" s="71">
        <v>0</v>
      </c>
      <c r="Z62" s="71">
        <v>0</v>
      </c>
      <c r="AA62" s="64">
        <v>1</v>
      </c>
      <c r="AB62" s="71">
        <v>0</v>
      </c>
      <c r="AC62" s="71">
        <v>0</v>
      </c>
      <c r="AD62" s="71">
        <v>0</v>
      </c>
      <c r="AE62" s="71">
        <v>0</v>
      </c>
      <c r="AF62" s="134">
        <f>AVERAGE(S62:AE62)</f>
        <v>0.46153846153846156</v>
      </c>
      <c r="AG62" s="144">
        <f>AF62/H62</f>
        <v>0.46153846153846156</v>
      </c>
    </row>
    <row r="63" spans="2:33" ht="409.6" outlineLevel="1">
      <c r="B63" s="59"/>
      <c r="C63" s="60"/>
      <c r="D63" s="98"/>
      <c r="E63" s="61"/>
      <c r="F63" s="62"/>
      <c r="G63" s="62"/>
      <c r="H63" s="71"/>
      <c r="I63" s="73" t="s">
        <v>278</v>
      </c>
      <c r="J63" s="74"/>
      <c r="K63" s="74"/>
      <c r="L63" s="74"/>
      <c r="M63" s="74"/>
      <c r="N63" s="69"/>
      <c r="O63" s="74"/>
      <c r="P63" s="74"/>
      <c r="Q63" s="74"/>
      <c r="R63" s="73"/>
      <c r="S63" s="102" t="s">
        <v>279</v>
      </c>
      <c r="T63" s="102" t="s">
        <v>280</v>
      </c>
      <c r="U63" s="102" t="s">
        <v>281</v>
      </c>
      <c r="V63" s="71" t="s">
        <v>60</v>
      </c>
      <c r="W63" s="102" t="s">
        <v>282</v>
      </c>
      <c r="X63" s="102" t="s">
        <v>283</v>
      </c>
      <c r="Y63" s="102" t="s">
        <v>284</v>
      </c>
      <c r="Z63" s="71" t="s">
        <v>60</v>
      </c>
      <c r="AA63" s="102" t="s">
        <v>285</v>
      </c>
      <c r="AB63" s="71" t="s">
        <v>60</v>
      </c>
      <c r="AC63" s="71" t="s">
        <v>60</v>
      </c>
      <c r="AD63" s="71" t="s">
        <v>60</v>
      </c>
      <c r="AE63" s="71" t="s">
        <v>60</v>
      </c>
      <c r="AF63" s="134"/>
      <c r="AG63" s="144"/>
    </row>
    <row r="64" spans="2:33">
      <c r="B64" s="78">
        <v>4</v>
      </c>
      <c r="C64" s="43" t="s">
        <v>286</v>
      </c>
      <c r="D64" s="43"/>
      <c r="E64" s="79"/>
      <c r="F64" s="44">
        <f>SUM(G65:G87)</f>
        <v>32</v>
      </c>
      <c r="G64" s="44"/>
      <c r="H64" s="80"/>
      <c r="I64" s="80"/>
      <c r="J64" s="80"/>
      <c r="K64" s="80"/>
      <c r="L64" s="80"/>
      <c r="M64" s="80"/>
      <c r="N64" s="81"/>
      <c r="O64" s="80" t="s">
        <v>51</v>
      </c>
      <c r="P64" s="80"/>
      <c r="Q64" s="80" t="s">
        <v>51</v>
      </c>
      <c r="R64" s="82"/>
      <c r="S64" s="80"/>
      <c r="T64" s="80"/>
      <c r="U64" s="80"/>
      <c r="V64" s="80"/>
      <c r="W64" s="80"/>
      <c r="X64" s="80"/>
      <c r="Y64" s="80"/>
      <c r="Z64" s="80"/>
      <c r="AA64" s="80"/>
      <c r="AB64" s="80"/>
      <c r="AC64" s="80"/>
      <c r="AD64" s="80"/>
      <c r="AE64" s="80"/>
      <c r="AF64" s="140"/>
      <c r="AG64" s="148"/>
    </row>
    <row r="65" spans="2:33">
      <c r="B65" s="59" t="s">
        <v>287</v>
      </c>
      <c r="C65" s="60"/>
      <c r="D65" s="60" t="s">
        <v>288</v>
      </c>
      <c r="E65" s="61"/>
      <c r="F65" s="62"/>
      <c r="G65" s="62">
        <f>'Methodology (EN)'!$H65</f>
        <v>10</v>
      </c>
      <c r="H65" s="71">
        <v>10</v>
      </c>
      <c r="I65" s="64">
        <v>10</v>
      </c>
      <c r="J65" s="65">
        <v>8</v>
      </c>
      <c r="K65" s="66">
        <v>6</v>
      </c>
      <c r="L65" s="75">
        <v>4</v>
      </c>
      <c r="M65" s="68">
        <v>2</v>
      </c>
      <c r="N65" s="69"/>
      <c r="O65" s="74"/>
      <c r="P65" s="74"/>
      <c r="Q65" s="74"/>
      <c r="R65" s="73"/>
      <c r="S65" s="64">
        <v>9</v>
      </c>
      <c r="T65" s="71">
        <v>0</v>
      </c>
      <c r="U65" s="71">
        <v>0</v>
      </c>
      <c r="V65" s="71">
        <v>0</v>
      </c>
      <c r="W65" s="71">
        <v>0</v>
      </c>
      <c r="X65" s="65">
        <v>9</v>
      </c>
      <c r="Y65" s="77">
        <v>2</v>
      </c>
      <c r="Z65" s="75">
        <v>4</v>
      </c>
      <c r="AA65" s="68">
        <v>2</v>
      </c>
      <c r="AB65" s="71">
        <v>0</v>
      </c>
      <c r="AC65" s="77">
        <v>2</v>
      </c>
      <c r="AD65" s="71">
        <v>0</v>
      </c>
      <c r="AE65" s="71">
        <v>0</v>
      </c>
      <c r="AF65" s="134">
        <f>AVERAGE(S65:AE65)</f>
        <v>2.1538461538461537</v>
      </c>
      <c r="AG65" s="141">
        <f>AF65/H65</f>
        <v>0.21538461538461537</v>
      </c>
    </row>
    <row r="66" spans="2:33" ht="201.6">
      <c r="B66" s="59"/>
      <c r="C66" s="60"/>
      <c r="D66" s="60"/>
      <c r="E66" s="61"/>
      <c r="F66" s="62"/>
      <c r="G66" s="62"/>
      <c r="H66" s="71"/>
      <c r="I66" s="74" t="s">
        <v>289</v>
      </c>
      <c r="J66" s="74" t="s">
        <v>290</v>
      </c>
      <c r="K66" s="74"/>
      <c r="L66" s="74" t="s">
        <v>291</v>
      </c>
      <c r="M66" s="74" t="s">
        <v>292</v>
      </c>
      <c r="N66" s="109" t="s">
        <v>293</v>
      </c>
      <c r="O66" s="129"/>
      <c r="P66" s="129"/>
      <c r="Q66" s="129"/>
      <c r="R66" s="73"/>
      <c r="S66" s="102" t="s">
        <v>294</v>
      </c>
      <c r="T66" s="71" t="s">
        <v>60</v>
      </c>
      <c r="U66" s="71" t="s">
        <v>60</v>
      </c>
      <c r="V66" s="71" t="s">
        <v>60</v>
      </c>
      <c r="W66" s="71" t="s">
        <v>60</v>
      </c>
      <c r="X66" s="102" t="s">
        <v>295</v>
      </c>
      <c r="Y66" s="102" t="s">
        <v>296</v>
      </c>
      <c r="Z66" s="102" t="s">
        <v>297</v>
      </c>
      <c r="AA66" s="102" t="s">
        <v>298</v>
      </c>
      <c r="AB66" s="71" t="s">
        <v>60</v>
      </c>
      <c r="AC66" s="102" t="s">
        <v>299</v>
      </c>
      <c r="AD66" s="71" t="s">
        <v>60</v>
      </c>
      <c r="AE66" s="71" t="s">
        <v>60</v>
      </c>
      <c r="AF66" s="134"/>
      <c r="AG66" s="144"/>
    </row>
    <row r="67" spans="2:33" ht="36.75" customHeight="1">
      <c r="B67" s="59" t="s">
        <v>300</v>
      </c>
      <c r="C67" s="60"/>
      <c r="D67" s="328" t="s">
        <v>301</v>
      </c>
      <c r="E67" s="328"/>
      <c r="F67" s="328"/>
      <c r="G67" s="62">
        <f>'Methodology (EN)'!$H67</f>
        <v>10</v>
      </c>
      <c r="H67" s="71">
        <v>10</v>
      </c>
      <c r="I67" s="64">
        <v>10</v>
      </c>
      <c r="J67" s="65">
        <v>8</v>
      </c>
      <c r="K67" s="66">
        <v>6</v>
      </c>
      <c r="L67" s="67">
        <v>4</v>
      </c>
      <c r="M67" s="68">
        <v>2</v>
      </c>
      <c r="N67" s="69"/>
      <c r="O67" s="74"/>
      <c r="P67" s="74"/>
      <c r="Q67" s="74"/>
      <c r="R67" s="73"/>
      <c r="S67" s="77">
        <v>2</v>
      </c>
      <c r="T67" s="71">
        <v>0</v>
      </c>
      <c r="U67" s="71">
        <v>0</v>
      </c>
      <c r="V67" s="71">
        <v>0</v>
      </c>
      <c r="W67" s="71">
        <v>0</v>
      </c>
      <c r="X67" s="86">
        <v>2</v>
      </c>
      <c r="Y67" s="71">
        <v>0</v>
      </c>
      <c r="Z67" s="68">
        <v>2</v>
      </c>
      <c r="AA67" s="71">
        <v>0</v>
      </c>
      <c r="AB67" s="71">
        <v>0</v>
      </c>
      <c r="AC67" s="71">
        <v>0</v>
      </c>
      <c r="AD67" s="71">
        <v>0</v>
      </c>
      <c r="AE67" s="71">
        <v>0</v>
      </c>
      <c r="AF67" s="134">
        <f>AVERAGE(S67:AE67)</f>
        <v>0.46153846153846156</v>
      </c>
      <c r="AG67" s="144">
        <f>AF67/H67</f>
        <v>4.6153846153846156E-2</v>
      </c>
    </row>
    <row r="68" spans="2:33" ht="86.45">
      <c r="B68" s="59"/>
      <c r="C68" s="60"/>
      <c r="D68" s="60"/>
      <c r="E68" s="61"/>
      <c r="F68" s="62"/>
      <c r="G68" s="62"/>
      <c r="H68" s="71"/>
      <c r="I68" s="74" t="s">
        <v>302</v>
      </c>
      <c r="J68" s="74" t="s">
        <v>290</v>
      </c>
      <c r="K68" s="74"/>
      <c r="L68" s="74" t="s">
        <v>303</v>
      </c>
      <c r="M68" s="74" t="s">
        <v>292</v>
      </c>
      <c r="N68" s="69"/>
      <c r="O68" s="74"/>
      <c r="P68" s="74"/>
      <c r="Q68" s="74"/>
      <c r="R68" s="73"/>
      <c r="S68" s="102" t="s">
        <v>304</v>
      </c>
      <c r="T68" s="71" t="s">
        <v>60</v>
      </c>
      <c r="U68" s="71" t="s">
        <v>60</v>
      </c>
      <c r="V68" s="71" t="s">
        <v>60</v>
      </c>
      <c r="W68" s="71" t="s">
        <v>60</v>
      </c>
      <c r="X68" s="102" t="s">
        <v>305</v>
      </c>
      <c r="Y68" s="71" t="s">
        <v>60</v>
      </c>
      <c r="Z68" s="102" t="s">
        <v>306</v>
      </c>
      <c r="AA68" s="71" t="s">
        <v>60</v>
      </c>
      <c r="AB68" s="71" t="s">
        <v>60</v>
      </c>
      <c r="AC68" s="71" t="s">
        <v>60</v>
      </c>
      <c r="AD68" s="71" t="s">
        <v>60</v>
      </c>
      <c r="AE68" s="71" t="s">
        <v>60</v>
      </c>
      <c r="AF68" s="134"/>
      <c r="AG68" s="144"/>
    </row>
    <row r="69" spans="2:33">
      <c r="B69" s="59" t="s">
        <v>307</v>
      </c>
      <c r="C69" s="60"/>
      <c r="D69" s="335" t="s">
        <v>308</v>
      </c>
      <c r="E69" s="335"/>
      <c r="F69" s="335"/>
      <c r="G69" s="62">
        <f>SUM(H70:H72)</f>
        <v>2</v>
      </c>
      <c r="H69" s="71"/>
      <c r="I69" s="74"/>
      <c r="J69" s="74"/>
      <c r="K69" s="74"/>
      <c r="L69" s="74"/>
      <c r="M69" s="74"/>
      <c r="N69" s="69"/>
      <c r="O69" s="74"/>
      <c r="P69" s="74"/>
      <c r="Q69" s="74"/>
      <c r="R69" s="73"/>
      <c r="S69" s="71"/>
      <c r="T69" s="71"/>
      <c r="U69" s="71"/>
      <c r="V69" s="71"/>
      <c r="W69" s="71"/>
      <c r="X69" s="71"/>
      <c r="Y69" s="71"/>
      <c r="Z69" s="71"/>
      <c r="AA69" s="71"/>
      <c r="AB69" s="71"/>
      <c r="AC69" s="71"/>
      <c r="AD69" s="71"/>
      <c r="AE69" s="71"/>
      <c r="AF69" s="134"/>
      <c r="AG69" s="144"/>
    </row>
    <row r="70" spans="2:33" outlineLevel="1">
      <c r="B70" s="59"/>
      <c r="C70" s="60"/>
      <c r="D70" s="60"/>
      <c r="E70" s="61" t="s">
        <v>309</v>
      </c>
      <c r="F70" s="62"/>
      <c r="G70" s="62"/>
      <c r="H70" s="71">
        <v>1</v>
      </c>
      <c r="I70" s="64">
        <v>1</v>
      </c>
      <c r="J70" s="65"/>
      <c r="K70" s="66"/>
      <c r="L70" s="67"/>
      <c r="M70" s="68"/>
      <c r="N70" s="69"/>
      <c r="O70" s="74"/>
      <c r="P70" s="74"/>
      <c r="Q70" s="74"/>
      <c r="R70" s="73"/>
      <c r="S70" s="64">
        <v>1</v>
      </c>
      <c r="T70" s="71">
        <v>0</v>
      </c>
      <c r="U70" s="71">
        <v>0</v>
      </c>
      <c r="V70" s="71">
        <v>0</v>
      </c>
      <c r="W70" s="71">
        <v>0</v>
      </c>
      <c r="X70" s="64">
        <v>1</v>
      </c>
      <c r="Y70" s="71">
        <v>0</v>
      </c>
      <c r="Z70" s="64">
        <v>1</v>
      </c>
      <c r="AA70" s="71">
        <v>0</v>
      </c>
      <c r="AB70" s="71">
        <v>0</v>
      </c>
      <c r="AC70" s="71">
        <v>0</v>
      </c>
      <c r="AD70" s="64">
        <v>1</v>
      </c>
      <c r="AE70" s="71">
        <v>0</v>
      </c>
      <c r="AF70" s="134">
        <f>AVERAGE(S70:AE70)</f>
        <v>0.30769230769230771</v>
      </c>
      <c r="AG70" s="144">
        <f>AF70/H70</f>
        <v>0.30769230769230771</v>
      </c>
    </row>
    <row r="71" spans="2:33" ht="100.9" outlineLevel="1">
      <c r="B71" s="59"/>
      <c r="C71" s="60"/>
      <c r="D71" s="60"/>
      <c r="E71" s="61"/>
      <c r="F71" s="62"/>
      <c r="G71" s="62"/>
      <c r="H71" s="71"/>
      <c r="I71" s="74" t="s">
        <v>310</v>
      </c>
      <c r="J71" s="74"/>
      <c r="K71" s="74"/>
      <c r="L71" s="74"/>
      <c r="M71" s="74"/>
      <c r="N71" s="69"/>
      <c r="O71" s="74"/>
      <c r="P71" s="74"/>
      <c r="Q71" s="74"/>
      <c r="R71" s="73"/>
      <c r="S71" s="102" t="s">
        <v>311</v>
      </c>
      <c r="T71" s="71" t="s">
        <v>60</v>
      </c>
      <c r="U71" s="71" t="s">
        <v>60</v>
      </c>
      <c r="V71" s="71" t="s">
        <v>60</v>
      </c>
      <c r="W71" s="71" t="s">
        <v>60</v>
      </c>
      <c r="X71" s="102" t="s">
        <v>312</v>
      </c>
      <c r="Y71" s="71" t="s">
        <v>60</v>
      </c>
      <c r="Z71" s="102" t="s">
        <v>313</v>
      </c>
      <c r="AA71" s="71" t="s">
        <v>60</v>
      </c>
      <c r="AB71" s="71" t="s">
        <v>60</v>
      </c>
      <c r="AC71" s="102" t="s">
        <v>314</v>
      </c>
      <c r="AD71" s="102" t="s">
        <v>315</v>
      </c>
      <c r="AE71" s="71" t="s">
        <v>60</v>
      </c>
      <c r="AF71" s="134"/>
      <c r="AG71" s="144"/>
    </row>
    <row r="72" spans="2:33" outlineLevel="1">
      <c r="B72" s="59"/>
      <c r="C72" s="60"/>
      <c r="D72" s="60"/>
      <c r="E72" s="61" t="s">
        <v>316</v>
      </c>
      <c r="F72" s="62"/>
      <c r="G72" s="62"/>
      <c r="H72" s="71">
        <v>1</v>
      </c>
      <c r="I72" s="64">
        <v>1</v>
      </c>
      <c r="J72" s="65"/>
      <c r="K72" s="66"/>
      <c r="L72" s="67"/>
      <c r="M72" s="68"/>
      <c r="N72" s="69"/>
      <c r="O72" s="74"/>
      <c r="P72" s="74"/>
      <c r="Q72" s="74"/>
      <c r="R72" s="73"/>
      <c r="S72" s="64">
        <v>1</v>
      </c>
      <c r="T72" s="64">
        <v>1</v>
      </c>
      <c r="U72" s="64">
        <v>1</v>
      </c>
      <c r="V72" s="64">
        <v>1</v>
      </c>
      <c r="W72" s="64">
        <v>1</v>
      </c>
      <c r="X72" s="64">
        <v>1</v>
      </c>
      <c r="Y72" s="64">
        <v>1</v>
      </c>
      <c r="Z72" s="64">
        <v>1</v>
      </c>
      <c r="AA72" s="64">
        <v>1</v>
      </c>
      <c r="AB72" s="64">
        <v>1</v>
      </c>
      <c r="AC72" s="71">
        <v>0</v>
      </c>
      <c r="AD72" s="64">
        <v>1</v>
      </c>
      <c r="AE72" s="64">
        <v>1</v>
      </c>
      <c r="AF72" s="134">
        <f>AVERAGE(S72:AE72)</f>
        <v>0.92307692307692313</v>
      </c>
      <c r="AG72" s="144">
        <f>AF72/H72</f>
        <v>0.92307692307692313</v>
      </c>
    </row>
    <row r="73" spans="2:33" ht="254.1" customHeight="1" outlineLevel="1">
      <c r="B73" s="59"/>
      <c r="C73" s="60"/>
      <c r="D73" s="60"/>
      <c r="E73" s="61"/>
      <c r="F73" s="62"/>
      <c r="G73" s="62"/>
      <c r="H73" s="71"/>
      <c r="I73" s="74" t="s">
        <v>317</v>
      </c>
      <c r="J73" s="74"/>
      <c r="K73" s="74"/>
      <c r="L73" s="74"/>
      <c r="M73" s="74"/>
      <c r="N73" s="69"/>
      <c r="O73" s="74"/>
      <c r="P73" s="74"/>
      <c r="Q73" s="74"/>
      <c r="R73" s="73"/>
      <c r="S73" s="102" t="s">
        <v>318</v>
      </c>
      <c r="T73" s="102" t="s">
        <v>319</v>
      </c>
      <c r="U73" s="102" t="s">
        <v>320</v>
      </c>
      <c r="V73" s="102" t="s">
        <v>321</v>
      </c>
      <c r="W73" s="102" t="s">
        <v>322</v>
      </c>
      <c r="X73" s="102" t="s">
        <v>323</v>
      </c>
      <c r="Y73" s="102" t="s">
        <v>324</v>
      </c>
      <c r="Z73" s="102" t="s">
        <v>325</v>
      </c>
      <c r="AA73" s="102" t="s">
        <v>326</v>
      </c>
      <c r="AB73" s="102" t="s">
        <v>327</v>
      </c>
      <c r="AC73" s="102" t="s">
        <v>328</v>
      </c>
      <c r="AD73" s="102" t="s">
        <v>329</v>
      </c>
      <c r="AE73" s="102" t="s">
        <v>330</v>
      </c>
      <c r="AF73" s="134"/>
      <c r="AG73" s="144"/>
    </row>
    <row r="74" spans="2:33" ht="187.15" outlineLevel="1">
      <c r="B74" s="59"/>
      <c r="C74" s="60"/>
      <c r="D74" s="60"/>
      <c r="E74" s="61"/>
      <c r="F74" s="62"/>
      <c r="G74" s="62"/>
      <c r="H74" s="71"/>
      <c r="J74" s="74"/>
      <c r="K74" s="74"/>
      <c r="L74" s="74"/>
      <c r="M74" s="74"/>
      <c r="N74" s="69"/>
      <c r="O74" s="74"/>
      <c r="P74" s="74"/>
      <c r="Q74" s="74"/>
      <c r="R74" s="73"/>
      <c r="S74" s="102" t="s">
        <v>331</v>
      </c>
      <c r="T74" s="102" t="s">
        <v>332</v>
      </c>
      <c r="U74" s="102" t="s">
        <v>333</v>
      </c>
      <c r="V74" s="102" t="s">
        <v>331</v>
      </c>
      <c r="W74" s="102" t="s">
        <v>331</v>
      </c>
      <c r="X74" s="102" t="s">
        <v>331</v>
      </c>
      <c r="Y74" s="102" t="s">
        <v>334</v>
      </c>
      <c r="Z74" s="102" t="s">
        <v>331</v>
      </c>
      <c r="AA74" s="102" t="s">
        <v>335</v>
      </c>
      <c r="AB74" s="102" t="s">
        <v>331</v>
      </c>
      <c r="AC74" s="71" t="s">
        <v>60</v>
      </c>
      <c r="AD74" s="102" t="s">
        <v>336</v>
      </c>
      <c r="AE74" s="102" t="s">
        <v>337</v>
      </c>
      <c r="AF74" s="134"/>
      <c r="AG74" s="144"/>
    </row>
    <row r="75" spans="2:33">
      <c r="B75" s="59" t="s">
        <v>338</v>
      </c>
      <c r="C75" s="60"/>
      <c r="D75" s="328" t="s">
        <v>339</v>
      </c>
      <c r="E75" s="328"/>
      <c r="F75" s="328"/>
      <c r="G75" s="62">
        <f>SUM(H76:H80)</f>
        <v>3</v>
      </c>
      <c r="H75" s="71"/>
      <c r="I75" s="74"/>
      <c r="J75" s="74"/>
      <c r="K75" s="74"/>
      <c r="L75" s="74"/>
      <c r="M75" s="74"/>
      <c r="N75" s="69"/>
      <c r="O75" s="74"/>
      <c r="P75" s="74"/>
      <c r="Q75" s="74"/>
      <c r="R75" s="73"/>
      <c r="S75" s="71"/>
      <c r="T75" s="71"/>
      <c r="U75" s="71"/>
      <c r="V75" s="71"/>
      <c r="W75" s="71"/>
      <c r="X75" s="71"/>
      <c r="Y75" s="71"/>
      <c r="Z75" s="71"/>
      <c r="AA75" s="71"/>
      <c r="AB75" s="71"/>
      <c r="AC75" s="71"/>
      <c r="AD75" s="71"/>
      <c r="AE75" s="71"/>
      <c r="AF75" s="134"/>
      <c r="AG75" s="144"/>
    </row>
    <row r="76" spans="2:33" ht="28.9" outlineLevel="1">
      <c r="B76" s="59"/>
      <c r="C76" s="60"/>
      <c r="D76" s="60"/>
      <c r="E76" s="61" t="s">
        <v>340</v>
      </c>
      <c r="F76" s="62"/>
      <c r="G76" s="62"/>
      <c r="H76" s="71">
        <v>1</v>
      </c>
      <c r="I76" s="64">
        <v>1</v>
      </c>
      <c r="J76" s="65"/>
      <c r="K76" s="66"/>
      <c r="L76" s="67"/>
      <c r="M76" s="68"/>
      <c r="N76" s="69"/>
      <c r="O76" s="74"/>
      <c r="P76" s="74"/>
      <c r="Q76" s="74"/>
      <c r="R76" s="73"/>
      <c r="S76" s="72">
        <v>1</v>
      </c>
      <c r="T76" s="71">
        <v>0</v>
      </c>
      <c r="U76" s="71">
        <v>0</v>
      </c>
      <c r="V76" s="71">
        <v>0</v>
      </c>
      <c r="W76" s="71">
        <v>0</v>
      </c>
      <c r="X76" s="71">
        <v>0</v>
      </c>
      <c r="Y76" s="71">
        <v>0</v>
      </c>
      <c r="Z76" s="71">
        <v>0</v>
      </c>
      <c r="AA76" s="71">
        <v>0</v>
      </c>
      <c r="AB76" s="71">
        <v>0</v>
      </c>
      <c r="AC76" s="71">
        <v>0</v>
      </c>
      <c r="AD76" s="71">
        <v>0</v>
      </c>
      <c r="AE76" s="71">
        <v>0</v>
      </c>
      <c r="AF76" s="134">
        <f>AVERAGE(S76:AE76)</f>
        <v>7.6923076923076927E-2</v>
      </c>
      <c r="AG76" s="144">
        <f>AF76/H76</f>
        <v>7.6923076923076927E-2</v>
      </c>
    </row>
    <row r="77" spans="2:33" ht="144" outlineLevel="1">
      <c r="B77" s="59"/>
      <c r="C77" s="60"/>
      <c r="D77" s="60"/>
      <c r="E77" s="61"/>
      <c r="F77" s="62"/>
      <c r="G77" s="62"/>
      <c r="H77" s="71"/>
      <c r="I77" s="74" t="s">
        <v>341</v>
      </c>
      <c r="J77" s="74"/>
      <c r="K77" s="74"/>
      <c r="L77" s="74"/>
      <c r="M77" s="74"/>
      <c r="N77" s="69"/>
      <c r="O77" s="74"/>
      <c r="P77" s="74"/>
      <c r="Q77" s="74"/>
      <c r="R77" s="73"/>
      <c r="S77" s="102" t="s">
        <v>342</v>
      </c>
      <c r="T77" s="102" t="s">
        <v>343</v>
      </c>
      <c r="U77" s="71" t="s">
        <v>60</v>
      </c>
      <c r="V77" s="71" t="s">
        <v>60</v>
      </c>
      <c r="W77" s="71" t="s">
        <v>60</v>
      </c>
      <c r="X77" s="102" t="s">
        <v>344</v>
      </c>
      <c r="Y77" s="71" t="s">
        <v>60</v>
      </c>
      <c r="Z77" s="71" t="s">
        <v>60</v>
      </c>
      <c r="AA77" s="71" t="s">
        <v>60</v>
      </c>
      <c r="AB77" s="71" t="s">
        <v>60</v>
      </c>
      <c r="AC77" s="71" t="s">
        <v>60</v>
      </c>
      <c r="AD77" s="71" t="s">
        <v>60</v>
      </c>
      <c r="AE77" s="71" t="s">
        <v>60</v>
      </c>
      <c r="AF77" s="134"/>
      <c r="AG77" s="141"/>
    </row>
    <row r="78" spans="2:33" outlineLevel="1">
      <c r="B78" s="59"/>
      <c r="C78" s="60"/>
      <c r="D78" s="60"/>
      <c r="E78" s="61" t="s">
        <v>345</v>
      </c>
      <c r="F78" s="62"/>
      <c r="G78" s="62"/>
      <c r="H78" s="71">
        <v>1</v>
      </c>
      <c r="I78" s="64">
        <v>1</v>
      </c>
      <c r="J78" s="65"/>
      <c r="K78" s="66"/>
      <c r="L78" s="67"/>
      <c r="M78" s="68"/>
      <c r="N78" s="69"/>
      <c r="O78" s="74"/>
      <c r="P78" s="74"/>
      <c r="Q78" s="74"/>
      <c r="R78" s="73"/>
      <c r="S78" s="72">
        <v>1</v>
      </c>
      <c r="T78" s="72">
        <v>1</v>
      </c>
      <c r="U78" s="64">
        <v>1</v>
      </c>
      <c r="V78" s="64">
        <v>1</v>
      </c>
      <c r="W78" s="64">
        <v>1</v>
      </c>
      <c r="X78" s="64">
        <v>1</v>
      </c>
      <c r="Y78" s="72">
        <v>1</v>
      </c>
      <c r="Z78" s="72">
        <v>1</v>
      </c>
      <c r="AA78" s="64">
        <v>1</v>
      </c>
      <c r="AB78" s="72">
        <v>1</v>
      </c>
      <c r="AC78" s="72">
        <v>1</v>
      </c>
      <c r="AD78" s="72">
        <v>1</v>
      </c>
      <c r="AE78" s="72">
        <v>1</v>
      </c>
      <c r="AF78" s="134">
        <f>AVERAGE(S78:AE78)</f>
        <v>1</v>
      </c>
      <c r="AG78" s="141">
        <f>AF78/H78</f>
        <v>1</v>
      </c>
    </row>
    <row r="79" spans="2:33" ht="115.15" outlineLevel="1">
      <c r="B79" s="59"/>
      <c r="C79" s="60"/>
      <c r="D79" s="60"/>
      <c r="E79" s="61"/>
      <c r="F79" s="62"/>
      <c r="G79" s="62"/>
      <c r="H79" s="71"/>
      <c r="I79" s="74" t="s">
        <v>346</v>
      </c>
      <c r="J79" s="74"/>
      <c r="K79" s="74"/>
      <c r="L79" s="74"/>
      <c r="M79" s="74"/>
      <c r="N79" s="69"/>
      <c r="O79" s="74"/>
      <c r="P79" s="74"/>
      <c r="Q79" s="74"/>
      <c r="R79" s="73"/>
      <c r="S79" s="102" t="s">
        <v>347</v>
      </c>
      <c r="T79" s="102" t="s">
        <v>348</v>
      </c>
      <c r="U79" s="102" t="s">
        <v>349</v>
      </c>
      <c r="V79" s="102" t="s">
        <v>350</v>
      </c>
      <c r="W79" s="102" t="s">
        <v>351</v>
      </c>
      <c r="X79" s="102" t="s">
        <v>352</v>
      </c>
      <c r="Y79" s="102" t="s">
        <v>353</v>
      </c>
      <c r="Z79" s="102" t="s">
        <v>354</v>
      </c>
      <c r="AA79" s="102" t="s">
        <v>355</v>
      </c>
      <c r="AB79" s="102" t="s">
        <v>356</v>
      </c>
      <c r="AC79" s="102" t="s">
        <v>350</v>
      </c>
      <c r="AD79" s="102" t="s">
        <v>357</v>
      </c>
      <c r="AE79" s="102" t="s">
        <v>350</v>
      </c>
      <c r="AF79" s="134"/>
      <c r="AG79" s="141"/>
    </row>
    <row r="80" spans="2:33" outlineLevel="1">
      <c r="B80" s="59"/>
      <c r="C80" s="60"/>
      <c r="D80" s="60"/>
      <c r="E80" s="331" t="s">
        <v>358</v>
      </c>
      <c r="F80" s="331"/>
      <c r="G80" s="331"/>
      <c r="H80" s="71">
        <v>1</v>
      </c>
      <c r="I80" s="64">
        <v>1</v>
      </c>
      <c r="J80" s="65"/>
      <c r="K80" s="66"/>
      <c r="L80" s="67"/>
      <c r="M80" s="68"/>
      <c r="N80" s="69"/>
      <c r="O80" s="74"/>
      <c r="P80" s="74"/>
      <c r="Q80" s="74"/>
      <c r="R80" s="73"/>
      <c r="S80" s="72">
        <v>1</v>
      </c>
      <c r="T80" s="71">
        <v>0</v>
      </c>
      <c r="U80" s="71">
        <v>0</v>
      </c>
      <c r="V80" s="71">
        <v>0</v>
      </c>
      <c r="W80" s="64">
        <v>1</v>
      </c>
      <c r="X80" s="64">
        <v>1</v>
      </c>
      <c r="Y80" s="71">
        <v>0</v>
      </c>
      <c r="Z80" s="71">
        <v>0</v>
      </c>
      <c r="AA80" s="71">
        <v>0</v>
      </c>
      <c r="AB80" s="71">
        <v>0</v>
      </c>
      <c r="AC80" s="71">
        <v>0</v>
      </c>
      <c r="AD80" s="71">
        <v>0</v>
      </c>
      <c r="AE80" s="71"/>
      <c r="AF80" s="134"/>
      <c r="AG80" s="141"/>
    </row>
    <row r="81" spans="2:33" ht="129.6" outlineLevel="1">
      <c r="B81" s="59"/>
      <c r="C81" s="60"/>
      <c r="D81" s="60"/>
      <c r="E81" s="61"/>
      <c r="F81" s="62"/>
      <c r="G81" s="62"/>
      <c r="H81" s="71"/>
      <c r="I81" s="71" t="s">
        <v>359</v>
      </c>
      <c r="J81" s="74"/>
      <c r="K81" s="74"/>
      <c r="L81" s="74"/>
      <c r="M81" s="74"/>
      <c r="N81" s="69"/>
      <c r="O81" s="74"/>
      <c r="P81" s="74"/>
      <c r="Q81" s="74"/>
      <c r="R81" s="73"/>
      <c r="S81" s="102" t="s">
        <v>360</v>
      </c>
      <c r="T81" s="71" t="s">
        <v>60</v>
      </c>
      <c r="U81" s="71" t="s">
        <v>60</v>
      </c>
      <c r="V81" s="71" t="s">
        <v>60</v>
      </c>
      <c r="W81" s="102" t="s">
        <v>361</v>
      </c>
      <c r="X81" s="102" t="s">
        <v>362</v>
      </c>
      <c r="Y81" s="71" t="s">
        <v>60</v>
      </c>
      <c r="Z81" s="71" t="s">
        <v>60</v>
      </c>
      <c r="AA81" s="71" t="s">
        <v>60</v>
      </c>
      <c r="AB81" s="71" t="s">
        <v>60</v>
      </c>
      <c r="AC81" s="71" t="s">
        <v>60</v>
      </c>
      <c r="AD81" s="71" t="s">
        <v>60</v>
      </c>
      <c r="AE81" s="71"/>
      <c r="AF81" s="134"/>
      <c r="AG81" s="141"/>
    </row>
    <row r="82" spans="2:33">
      <c r="B82" s="59" t="s">
        <v>363</v>
      </c>
      <c r="C82" s="60"/>
      <c r="D82" s="60" t="s">
        <v>364</v>
      </c>
      <c r="E82" s="61"/>
      <c r="F82" s="62"/>
      <c r="G82" s="62">
        <f>SUM(H83:H87)</f>
        <v>7</v>
      </c>
      <c r="H82" s="71"/>
      <c r="I82" s="74"/>
      <c r="J82" s="74"/>
      <c r="K82" s="74"/>
      <c r="L82" s="74"/>
      <c r="M82" s="74"/>
      <c r="N82" s="69"/>
      <c r="O82" s="74" t="s">
        <v>51</v>
      </c>
      <c r="P82" s="74"/>
      <c r="Q82" s="74" t="s">
        <v>51</v>
      </c>
      <c r="R82" s="73"/>
      <c r="S82" s="71"/>
      <c r="T82" s="71"/>
      <c r="U82" s="71"/>
      <c r="V82" s="71"/>
      <c r="W82" s="71"/>
      <c r="X82" s="71"/>
      <c r="Y82" s="71"/>
      <c r="Z82" s="71"/>
      <c r="AA82" s="71"/>
      <c r="AB82" s="71"/>
      <c r="AC82" s="71"/>
      <c r="AD82" s="71"/>
      <c r="AE82" s="71"/>
      <c r="AF82" s="134"/>
      <c r="AG82" s="141"/>
    </row>
    <row r="83" spans="2:33" outlineLevel="1">
      <c r="B83" s="59"/>
      <c r="C83" s="60"/>
      <c r="D83" s="60"/>
      <c r="E83" s="328" t="s">
        <v>365</v>
      </c>
      <c r="F83" s="328"/>
      <c r="G83" s="328"/>
      <c r="H83" s="71">
        <v>4</v>
      </c>
      <c r="I83" s="64">
        <v>4</v>
      </c>
      <c r="J83" s="65">
        <v>3</v>
      </c>
      <c r="K83" s="83"/>
      <c r="L83" s="67">
        <v>2</v>
      </c>
      <c r="M83" s="68">
        <v>1</v>
      </c>
      <c r="N83" s="69"/>
      <c r="O83" s="74" t="s">
        <v>51</v>
      </c>
      <c r="P83" s="74"/>
      <c r="Q83" s="74"/>
      <c r="R83" s="73"/>
      <c r="S83" s="72">
        <v>4</v>
      </c>
      <c r="T83" s="67">
        <v>2</v>
      </c>
      <c r="U83" s="68">
        <v>1</v>
      </c>
      <c r="V83" s="71">
        <v>0</v>
      </c>
      <c r="W83" s="71">
        <v>0</v>
      </c>
      <c r="X83" s="64">
        <v>4</v>
      </c>
      <c r="Y83" s="64">
        <v>4</v>
      </c>
      <c r="Z83" s="85">
        <v>2</v>
      </c>
      <c r="AA83" s="64">
        <v>4</v>
      </c>
      <c r="AB83" s="65">
        <v>3</v>
      </c>
      <c r="AC83" s="65">
        <v>3</v>
      </c>
      <c r="AD83" s="64">
        <v>4</v>
      </c>
      <c r="AE83" s="71">
        <v>0</v>
      </c>
      <c r="AF83" s="136">
        <f>AVERAGE(S83:AE83)</f>
        <v>2.3846153846153846</v>
      </c>
      <c r="AG83" s="143">
        <f>AF83/H83</f>
        <v>0.59615384615384615</v>
      </c>
    </row>
    <row r="84" spans="2:33" ht="273.60000000000002" outlineLevel="1">
      <c r="B84" s="59"/>
      <c r="C84" s="60"/>
      <c r="D84" s="60"/>
      <c r="E84" s="61"/>
      <c r="F84" s="62"/>
      <c r="G84" s="62"/>
      <c r="H84" s="71"/>
      <c r="I84" s="74" t="s">
        <v>366</v>
      </c>
      <c r="J84" s="74" t="s">
        <v>367</v>
      </c>
      <c r="K84" s="74"/>
      <c r="L84" s="74" t="s">
        <v>368</v>
      </c>
      <c r="M84" s="74" t="s">
        <v>369</v>
      </c>
      <c r="N84" s="69"/>
      <c r="O84" s="74"/>
      <c r="P84" s="74"/>
      <c r="Q84" s="74"/>
      <c r="R84" s="73"/>
      <c r="S84" s="102" t="s">
        <v>370</v>
      </c>
      <c r="T84" s="102" t="s">
        <v>371</v>
      </c>
      <c r="U84" s="102" t="s">
        <v>372</v>
      </c>
      <c r="V84" s="71" t="s">
        <v>60</v>
      </c>
      <c r="W84" s="102" t="s">
        <v>373</v>
      </c>
      <c r="X84" s="102" t="s">
        <v>374</v>
      </c>
      <c r="Y84" s="102" t="s">
        <v>375</v>
      </c>
      <c r="Z84" s="102" t="s">
        <v>376</v>
      </c>
      <c r="AA84" s="102" t="s">
        <v>377</v>
      </c>
      <c r="AB84" s="102" t="s">
        <v>378</v>
      </c>
      <c r="AC84" s="102" t="s">
        <v>379</v>
      </c>
      <c r="AD84" s="102" t="s">
        <v>380</v>
      </c>
      <c r="AE84" s="71" t="s">
        <v>60</v>
      </c>
      <c r="AF84" s="134"/>
      <c r="AG84" s="141"/>
    </row>
    <row r="85" spans="2:33" ht="61.5" customHeight="1" outlineLevel="1">
      <c r="B85" s="59"/>
      <c r="C85" s="60"/>
      <c r="D85" s="60"/>
      <c r="E85" s="333" t="s">
        <v>381</v>
      </c>
      <c r="F85" s="333"/>
      <c r="G85" s="333"/>
      <c r="H85" s="71">
        <v>1</v>
      </c>
      <c r="I85" s="64">
        <v>1</v>
      </c>
      <c r="J85" s="65"/>
      <c r="K85" s="66"/>
      <c r="L85" s="67"/>
      <c r="M85" s="68"/>
      <c r="N85" s="69"/>
      <c r="O85" s="74"/>
      <c r="P85" s="74"/>
      <c r="Q85" s="74" t="s">
        <v>51</v>
      </c>
      <c r="R85" s="73"/>
      <c r="S85" s="64">
        <v>1</v>
      </c>
      <c r="T85" s="71">
        <v>0</v>
      </c>
      <c r="U85" s="71">
        <v>0</v>
      </c>
      <c r="V85" s="71">
        <v>0</v>
      </c>
      <c r="W85" s="71">
        <v>0</v>
      </c>
      <c r="X85" s="71">
        <v>0</v>
      </c>
      <c r="Y85" s="71">
        <v>0</v>
      </c>
      <c r="Z85" s="71">
        <v>0</v>
      </c>
      <c r="AA85" s="64">
        <v>1</v>
      </c>
      <c r="AB85" s="71">
        <v>0</v>
      </c>
      <c r="AC85" s="71">
        <v>0</v>
      </c>
      <c r="AD85" s="71">
        <v>0</v>
      </c>
      <c r="AE85" s="71">
        <v>0</v>
      </c>
      <c r="AF85" s="134">
        <f>AVERAGE(S85:AE85)</f>
        <v>0.15384615384615385</v>
      </c>
      <c r="AG85" s="144">
        <f>AF85/H85</f>
        <v>0.15384615384615385</v>
      </c>
    </row>
    <row r="86" spans="2:33" ht="129.6" outlineLevel="1">
      <c r="B86" s="59"/>
      <c r="C86" s="60"/>
      <c r="D86" s="60"/>
      <c r="E86" s="61"/>
      <c r="F86" s="62"/>
      <c r="G86" s="62"/>
      <c r="H86" s="71"/>
      <c r="I86" s="74" t="s">
        <v>382</v>
      </c>
      <c r="J86" s="74"/>
      <c r="K86" s="74"/>
      <c r="L86" s="74"/>
      <c r="M86" s="74"/>
      <c r="N86" s="69"/>
      <c r="O86" s="74"/>
      <c r="P86" s="74"/>
      <c r="Q86" s="74"/>
      <c r="R86" s="73"/>
      <c r="S86" s="102" t="s">
        <v>383</v>
      </c>
      <c r="T86" s="71" t="s">
        <v>60</v>
      </c>
      <c r="U86" s="71" t="s">
        <v>60</v>
      </c>
      <c r="V86" s="71" t="s">
        <v>60</v>
      </c>
      <c r="W86" s="71" t="s">
        <v>60</v>
      </c>
      <c r="X86" s="71" t="s">
        <v>60</v>
      </c>
      <c r="Y86" s="71" t="s">
        <v>60</v>
      </c>
      <c r="Z86" s="71" t="s">
        <v>60</v>
      </c>
      <c r="AA86" s="102" t="s">
        <v>384</v>
      </c>
      <c r="AB86" s="71" t="s">
        <v>60</v>
      </c>
      <c r="AC86" s="71" t="s">
        <v>60</v>
      </c>
      <c r="AD86" s="71" t="s">
        <v>60</v>
      </c>
      <c r="AE86" s="71" t="s">
        <v>60</v>
      </c>
      <c r="AF86" s="134"/>
      <c r="AG86" s="144"/>
    </row>
    <row r="87" spans="2:33" ht="30" customHeight="1" outlineLevel="1">
      <c r="B87" s="59"/>
      <c r="C87" s="60"/>
      <c r="D87" s="60"/>
      <c r="E87" s="328" t="s">
        <v>385</v>
      </c>
      <c r="F87" s="328"/>
      <c r="G87" s="328"/>
      <c r="H87" s="71">
        <v>2</v>
      </c>
      <c r="I87" s="64">
        <v>2</v>
      </c>
      <c r="J87" s="65"/>
      <c r="K87" s="66">
        <v>1</v>
      </c>
      <c r="L87" s="67"/>
      <c r="M87" s="68"/>
      <c r="N87" s="69"/>
      <c r="O87" s="74" t="s">
        <v>51</v>
      </c>
      <c r="P87" s="74"/>
      <c r="Q87" s="74"/>
      <c r="R87" s="73"/>
      <c r="S87" s="64">
        <v>2</v>
      </c>
      <c r="T87" s="71">
        <v>0</v>
      </c>
      <c r="U87" s="71">
        <v>0</v>
      </c>
      <c r="V87" s="71">
        <v>0</v>
      </c>
      <c r="W87" s="71">
        <v>0</v>
      </c>
      <c r="X87" s="64">
        <v>2</v>
      </c>
      <c r="Y87" s="71">
        <v>0</v>
      </c>
      <c r="Z87" s="71">
        <v>0</v>
      </c>
      <c r="AA87" s="64">
        <v>2</v>
      </c>
      <c r="AB87" s="71">
        <v>0</v>
      </c>
      <c r="AC87" s="71">
        <v>0</v>
      </c>
      <c r="AD87" s="71">
        <v>0</v>
      </c>
      <c r="AE87" s="71">
        <v>0</v>
      </c>
      <c r="AF87" s="134">
        <f>AVERAGE(S87:AE87)</f>
        <v>0.46153846153846156</v>
      </c>
      <c r="AG87" s="144">
        <f>AF87/H87</f>
        <v>0.23076923076923078</v>
      </c>
    </row>
    <row r="88" spans="2:33" ht="144" outlineLevel="1">
      <c r="B88" s="59"/>
      <c r="C88" s="60"/>
      <c r="D88" s="60"/>
      <c r="E88" s="61"/>
      <c r="F88" s="62"/>
      <c r="G88" s="62"/>
      <c r="H88" s="71"/>
      <c r="I88" s="74" t="s">
        <v>386</v>
      </c>
      <c r="J88" s="74"/>
      <c r="K88" s="74" t="s">
        <v>387</v>
      </c>
      <c r="L88" s="74"/>
      <c r="M88" s="74"/>
      <c r="N88" s="69"/>
      <c r="O88" s="74"/>
      <c r="P88" s="74"/>
      <c r="Q88" s="74"/>
      <c r="R88" s="73"/>
      <c r="S88" s="125" t="s">
        <v>388</v>
      </c>
      <c r="T88" s="71" t="s">
        <v>60</v>
      </c>
      <c r="U88" s="71" t="s">
        <v>60</v>
      </c>
      <c r="V88" s="71" t="s">
        <v>60</v>
      </c>
      <c r="W88" s="71" t="s">
        <v>60</v>
      </c>
      <c r="X88" s="102" t="s">
        <v>389</v>
      </c>
      <c r="Y88" s="71" t="s">
        <v>60</v>
      </c>
      <c r="Z88" s="71" t="s">
        <v>60</v>
      </c>
      <c r="AA88" s="102" t="s">
        <v>390</v>
      </c>
      <c r="AB88" s="71" t="s">
        <v>60</v>
      </c>
      <c r="AC88" s="71" t="s">
        <v>60</v>
      </c>
      <c r="AD88" s="71" t="s">
        <v>60</v>
      </c>
      <c r="AE88" s="71" t="s">
        <v>60</v>
      </c>
      <c r="AF88" s="134"/>
      <c r="AG88" s="144"/>
    </row>
    <row r="89" spans="2:33">
      <c r="B89" s="78" t="s">
        <v>25</v>
      </c>
      <c r="C89" s="329" t="s">
        <v>391</v>
      </c>
      <c r="D89" s="329"/>
      <c r="E89" s="329"/>
      <c r="F89" s="44">
        <f>SUM(G90:G94)</f>
        <v>12</v>
      </c>
      <c r="G89" s="44"/>
      <c r="H89" s="80"/>
      <c r="I89" s="80"/>
      <c r="J89" s="80"/>
      <c r="K89" s="80"/>
      <c r="L89" s="80"/>
      <c r="M89" s="80"/>
      <c r="N89" s="81"/>
      <c r="O89" s="80"/>
      <c r="P89" s="80"/>
      <c r="Q89" s="80" t="s">
        <v>51</v>
      </c>
      <c r="R89" s="82"/>
      <c r="S89" s="80"/>
      <c r="T89" s="80"/>
      <c r="U89" s="80"/>
      <c r="V89" s="80"/>
      <c r="W89" s="80"/>
      <c r="X89" s="80"/>
      <c r="Y89" s="80"/>
      <c r="Z89" s="80"/>
      <c r="AA89" s="80"/>
      <c r="AB89" s="80"/>
      <c r="AC89" s="80"/>
      <c r="AD89" s="80"/>
      <c r="AE89" s="80"/>
      <c r="AF89" s="137"/>
      <c r="AG89" s="145"/>
    </row>
    <row r="90" spans="2:33" ht="40.5" customHeight="1">
      <c r="B90" s="59" t="s">
        <v>392</v>
      </c>
      <c r="C90" s="60"/>
      <c r="D90" s="328" t="s">
        <v>393</v>
      </c>
      <c r="E90" s="328"/>
      <c r="F90" s="328"/>
      <c r="G90" s="62">
        <f>'Methodology (EN)'!$H90</f>
        <v>5</v>
      </c>
      <c r="H90" s="71">
        <v>5</v>
      </c>
      <c r="I90" s="64">
        <v>5</v>
      </c>
      <c r="J90" s="65">
        <v>4</v>
      </c>
      <c r="K90" s="66">
        <v>3</v>
      </c>
      <c r="L90" s="67">
        <v>2</v>
      </c>
      <c r="M90" s="68">
        <v>1</v>
      </c>
      <c r="N90" s="69"/>
      <c r="O90" s="74"/>
      <c r="P90" s="74"/>
      <c r="Q90" s="74" t="s">
        <v>51</v>
      </c>
      <c r="R90" s="73"/>
      <c r="S90" s="64">
        <v>5</v>
      </c>
      <c r="T90" s="71">
        <v>0</v>
      </c>
      <c r="U90" s="71">
        <v>0</v>
      </c>
      <c r="V90" s="71">
        <v>0</v>
      </c>
      <c r="W90" s="65">
        <v>4</v>
      </c>
      <c r="X90" s="64">
        <v>5</v>
      </c>
      <c r="Y90" s="71">
        <v>0</v>
      </c>
      <c r="Z90" s="77">
        <v>1</v>
      </c>
      <c r="AA90" s="66">
        <v>3</v>
      </c>
      <c r="AB90" s="64">
        <v>5</v>
      </c>
      <c r="AC90" s="71">
        <v>0</v>
      </c>
      <c r="AD90" s="71">
        <v>0</v>
      </c>
      <c r="AE90" s="71">
        <v>0</v>
      </c>
      <c r="AF90" s="134">
        <f>AVERAGE(S90:AE90)</f>
        <v>1.7692307692307692</v>
      </c>
      <c r="AG90" s="144">
        <f>AF90/H90</f>
        <v>0.35384615384615381</v>
      </c>
    </row>
    <row r="91" spans="2:33" ht="409.5" customHeight="1">
      <c r="B91" s="59"/>
      <c r="C91" s="60"/>
      <c r="D91" s="60"/>
      <c r="E91" s="61"/>
      <c r="F91" s="62"/>
      <c r="G91" s="62"/>
      <c r="H91" s="71"/>
      <c r="I91" s="74" t="s">
        <v>394</v>
      </c>
      <c r="J91" s="74"/>
      <c r="K91" s="74" t="s">
        <v>395</v>
      </c>
      <c r="L91" s="74"/>
      <c r="M91" s="74" t="s">
        <v>396</v>
      </c>
      <c r="N91" s="109" t="s">
        <v>397</v>
      </c>
      <c r="O91" s="129"/>
      <c r="P91" s="129"/>
      <c r="Q91" s="129"/>
      <c r="R91" s="73"/>
      <c r="S91" s="102" t="s">
        <v>398</v>
      </c>
      <c r="T91" s="71" t="s">
        <v>60</v>
      </c>
      <c r="U91" s="71" t="s">
        <v>60</v>
      </c>
      <c r="V91" s="71" t="s">
        <v>60</v>
      </c>
      <c r="W91" s="102" t="s">
        <v>399</v>
      </c>
      <c r="X91" s="102" t="s">
        <v>400</v>
      </c>
      <c r="Y91" s="71" t="s">
        <v>60</v>
      </c>
      <c r="Z91" s="102" t="s">
        <v>401</v>
      </c>
      <c r="AA91" s="102" t="s">
        <v>402</v>
      </c>
      <c r="AB91" s="102" t="s">
        <v>403</v>
      </c>
      <c r="AC91" s="71" t="s">
        <v>60</v>
      </c>
      <c r="AD91" s="71" t="s">
        <v>60</v>
      </c>
      <c r="AE91" s="71" t="s">
        <v>60</v>
      </c>
      <c r="AF91" s="134"/>
      <c r="AG91" s="144"/>
    </row>
    <row r="92" spans="2:33">
      <c r="B92" s="59" t="s">
        <v>404</v>
      </c>
      <c r="C92" s="60"/>
      <c r="D92" s="99" t="s">
        <v>405</v>
      </c>
      <c r="E92" s="61"/>
      <c r="F92" s="62"/>
      <c r="G92" s="62">
        <v>4</v>
      </c>
      <c r="H92" s="71">
        <v>4</v>
      </c>
      <c r="I92" s="64">
        <v>4</v>
      </c>
      <c r="J92" s="65"/>
      <c r="K92" s="66">
        <v>2</v>
      </c>
      <c r="L92" s="67"/>
      <c r="M92" s="68"/>
      <c r="N92" s="69"/>
      <c r="O92" s="74"/>
      <c r="P92" s="74"/>
      <c r="Q92" s="74"/>
      <c r="R92" s="73"/>
      <c r="S92" s="66">
        <v>2</v>
      </c>
      <c r="T92" s="71">
        <v>0</v>
      </c>
      <c r="U92" s="71">
        <v>0</v>
      </c>
      <c r="V92" s="71">
        <v>0</v>
      </c>
      <c r="W92" s="71">
        <v>0</v>
      </c>
      <c r="X92" s="71">
        <v>0</v>
      </c>
      <c r="Y92" s="71">
        <v>0</v>
      </c>
      <c r="Z92" s="71">
        <v>0</v>
      </c>
      <c r="AA92" s="66">
        <v>2</v>
      </c>
      <c r="AB92" s="71">
        <v>0</v>
      </c>
      <c r="AC92" s="71">
        <v>0</v>
      </c>
      <c r="AD92" s="71">
        <v>0</v>
      </c>
      <c r="AE92" s="71">
        <v>0</v>
      </c>
      <c r="AF92" s="134">
        <f>AVERAGE(S92:AE92)</f>
        <v>0.30769230769230771</v>
      </c>
      <c r="AG92" s="144">
        <f>AF92/H92</f>
        <v>7.6923076923076927E-2</v>
      </c>
    </row>
    <row r="93" spans="2:33" ht="158.44999999999999">
      <c r="B93" s="59"/>
      <c r="C93" s="60"/>
      <c r="D93" s="60"/>
      <c r="E93" s="61"/>
      <c r="F93" s="62"/>
      <c r="G93" s="62"/>
      <c r="H93" s="71"/>
      <c r="I93" s="74" t="s">
        <v>406</v>
      </c>
      <c r="J93" s="74"/>
      <c r="K93" s="74" t="s">
        <v>407</v>
      </c>
      <c r="L93" s="74"/>
      <c r="M93" s="74"/>
      <c r="N93" s="69"/>
      <c r="O93" s="74"/>
      <c r="P93" s="74"/>
      <c r="Q93" s="74"/>
      <c r="R93" s="73"/>
      <c r="S93" s="125" t="s">
        <v>408</v>
      </c>
      <c r="T93" s="71" t="s">
        <v>60</v>
      </c>
      <c r="U93" s="71" t="s">
        <v>60</v>
      </c>
      <c r="V93" s="71" t="s">
        <v>60</v>
      </c>
      <c r="W93" s="71" t="s">
        <v>60</v>
      </c>
      <c r="X93" s="102" t="s">
        <v>409</v>
      </c>
      <c r="Y93" s="71" t="s">
        <v>60</v>
      </c>
      <c r="Z93" s="71" t="s">
        <v>60</v>
      </c>
      <c r="AA93" s="102" t="s">
        <v>410</v>
      </c>
      <c r="AB93" s="71" t="s">
        <v>60</v>
      </c>
      <c r="AC93" s="71" t="s">
        <v>60</v>
      </c>
      <c r="AD93" s="71" t="s">
        <v>60</v>
      </c>
      <c r="AE93" s="71" t="s">
        <v>60</v>
      </c>
      <c r="AF93" s="134"/>
      <c r="AG93" s="144"/>
    </row>
    <row r="94" spans="2:33">
      <c r="B94" s="59" t="s">
        <v>411</v>
      </c>
      <c r="C94" s="60"/>
      <c r="D94" s="328" t="s">
        <v>412</v>
      </c>
      <c r="E94" s="328"/>
      <c r="F94" s="328"/>
      <c r="G94" s="62">
        <f>'Methodology (EN)'!$H94</f>
        <v>3</v>
      </c>
      <c r="H94" s="71">
        <v>3</v>
      </c>
      <c r="I94" s="64">
        <v>3</v>
      </c>
      <c r="J94" s="65"/>
      <c r="K94" s="66">
        <v>1.5</v>
      </c>
      <c r="L94" s="67"/>
      <c r="M94" s="86"/>
      <c r="N94" s="69"/>
      <c r="O94" s="74"/>
      <c r="P94" s="74"/>
      <c r="Q94" s="74"/>
      <c r="R94" s="73"/>
      <c r="S94" s="64">
        <v>3</v>
      </c>
      <c r="T94" s="66">
        <v>1.5</v>
      </c>
      <c r="U94" s="71">
        <v>0</v>
      </c>
      <c r="V94" s="71">
        <v>0</v>
      </c>
      <c r="W94" s="64">
        <v>3</v>
      </c>
      <c r="X94" s="64">
        <v>3</v>
      </c>
      <c r="Y94" s="71">
        <v>0</v>
      </c>
      <c r="Z94" s="71">
        <v>0</v>
      </c>
      <c r="AA94" s="66">
        <v>1.5</v>
      </c>
      <c r="AB94" s="71">
        <v>0</v>
      </c>
      <c r="AC94" s="71">
        <v>0</v>
      </c>
      <c r="AD94" s="71">
        <v>0</v>
      </c>
      <c r="AE94" s="71">
        <v>0</v>
      </c>
      <c r="AF94" s="134">
        <f>AVERAGE(S94:AE94)</f>
        <v>0.92307692307692313</v>
      </c>
      <c r="AG94" s="144">
        <f>AF94/H94</f>
        <v>0.30769230769230771</v>
      </c>
    </row>
    <row r="95" spans="2:33" ht="172.9">
      <c r="B95" s="59"/>
      <c r="C95" s="60"/>
      <c r="D95" s="60"/>
      <c r="E95" s="61"/>
      <c r="F95" s="62"/>
      <c r="G95" s="62"/>
      <c r="H95" s="71"/>
      <c r="I95" s="74" t="s">
        <v>413</v>
      </c>
      <c r="J95" s="74"/>
      <c r="K95" s="74" t="s">
        <v>414</v>
      </c>
      <c r="L95" s="74"/>
      <c r="M95" s="74"/>
      <c r="N95" s="69"/>
      <c r="O95" s="74"/>
      <c r="P95" s="74"/>
      <c r="Q95" s="74"/>
      <c r="R95" s="73"/>
      <c r="S95" s="102" t="s">
        <v>415</v>
      </c>
      <c r="T95" s="102" t="s">
        <v>416</v>
      </c>
      <c r="U95" s="71" t="s">
        <v>60</v>
      </c>
      <c r="V95" s="71" t="s">
        <v>60</v>
      </c>
      <c r="W95" s="102" t="s">
        <v>417</v>
      </c>
      <c r="X95" s="152" t="s">
        <v>418</v>
      </c>
      <c r="Y95" s="71" t="s">
        <v>60</v>
      </c>
      <c r="Z95" s="71" t="s">
        <v>60</v>
      </c>
      <c r="AA95" s="102" t="s">
        <v>419</v>
      </c>
      <c r="AB95" s="102" t="s">
        <v>420</v>
      </c>
      <c r="AC95" s="71" t="s">
        <v>60</v>
      </c>
      <c r="AD95" s="71" t="s">
        <v>60</v>
      </c>
      <c r="AE95" s="71" t="s">
        <v>60</v>
      </c>
      <c r="AF95" s="134"/>
      <c r="AG95" s="144"/>
    </row>
    <row r="96" spans="2:33">
      <c r="B96" s="78" t="s">
        <v>421</v>
      </c>
      <c r="C96" s="43" t="s">
        <v>422</v>
      </c>
      <c r="D96" s="43"/>
      <c r="E96" s="79"/>
      <c r="F96" s="44">
        <f>SUM(G97:G104)</f>
        <v>6</v>
      </c>
      <c r="G96" s="44"/>
      <c r="H96" s="80"/>
      <c r="I96" s="80"/>
      <c r="J96" s="80"/>
      <c r="K96" s="80"/>
      <c r="L96" s="80"/>
      <c r="M96" s="80"/>
      <c r="N96" s="81"/>
      <c r="O96" s="80"/>
      <c r="P96" s="80"/>
      <c r="Q96" s="80"/>
      <c r="R96" s="82"/>
      <c r="S96" s="80"/>
      <c r="T96" s="80"/>
      <c r="U96" s="80"/>
      <c r="V96" s="80"/>
      <c r="W96" s="80"/>
      <c r="X96" s="80"/>
      <c r="Y96" s="80"/>
      <c r="Z96" s="80"/>
      <c r="AA96" s="80"/>
      <c r="AB96" s="80"/>
      <c r="AC96" s="80"/>
      <c r="AD96" s="80"/>
      <c r="AE96" s="80"/>
      <c r="AF96" s="137"/>
      <c r="AG96" s="145"/>
    </row>
    <row r="97" spans="2:33">
      <c r="B97" s="59" t="s">
        <v>423</v>
      </c>
      <c r="C97" s="60"/>
      <c r="D97" s="60" t="s">
        <v>424</v>
      </c>
      <c r="E97" s="61"/>
      <c r="F97" s="62"/>
      <c r="G97" s="62">
        <f>SUM(H98:H100)</f>
        <v>2.5</v>
      </c>
      <c r="H97" s="71"/>
      <c r="I97" s="74"/>
      <c r="J97" s="74"/>
      <c r="K97" s="74"/>
      <c r="L97" s="74"/>
      <c r="M97" s="74"/>
      <c r="N97" s="69"/>
      <c r="O97" s="74"/>
      <c r="P97" s="74"/>
      <c r="Q97" s="74"/>
      <c r="R97" s="73"/>
      <c r="S97" s="71"/>
      <c r="T97" s="71"/>
      <c r="U97" s="71"/>
      <c r="V97" s="71"/>
      <c r="W97" s="71"/>
      <c r="X97" s="71"/>
      <c r="Y97" s="71"/>
      <c r="Z97" s="71"/>
      <c r="AA97" s="71"/>
      <c r="AB97" s="71"/>
      <c r="AC97" s="71"/>
      <c r="AD97" s="71"/>
      <c r="AE97" s="71"/>
      <c r="AF97" s="134"/>
      <c r="AG97" s="144"/>
    </row>
    <row r="98" spans="2:33" ht="41.25" customHeight="1" outlineLevel="1">
      <c r="B98" s="59"/>
      <c r="C98" s="60"/>
      <c r="D98" s="95"/>
      <c r="E98" s="331" t="s">
        <v>425</v>
      </c>
      <c r="F98" s="331"/>
      <c r="G98" s="331"/>
      <c r="H98" s="71">
        <v>1.5</v>
      </c>
      <c r="I98" s="64">
        <v>1.5</v>
      </c>
      <c r="J98" s="65">
        <v>1</v>
      </c>
      <c r="K98" s="66">
        <v>0.5</v>
      </c>
      <c r="L98" s="67"/>
      <c r="M98" s="68"/>
      <c r="N98" s="69"/>
      <c r="O98" s="74"/>
      <c r="P98" s="74"/>
      <c r="Q98" s="74"/>
      <c r="R98" s="73"/>
      <c r="S98" s="64">
        <v>1.5</v>
      </c>
      <c r="T98" s="71">
        <v>0</v>
      </c>
      <c r="U98" s="71">
        <v>0</v>
      </c>
      <c r="V98" s="71">
        <v>0</v>
      </c>
      <c r="W98" s="71">
        <v>0</v>
      </c>
      <c r="X98" s="64">
        <v>1.5</v>
      </c>
      <c r="Y98" s="64">
        <v>1.5</v>
      </c>
      <c r="Z98" s="65">
        <v>1</v>
      </c>
      <c r="AA98" s="71">
        <v>0</v>
      </c>
      <c r="AB98" s="71">
        <v>0</v>
      </c>
      <c r="AC98" s="66">
        <v>0.5</v>
      </c>
      <c r="AD98" s="71">
        <v>0</v>
      </c>
      <c r="AE98" s="71">
        <v>0</v>
      </c>
      <c r="AF98" s="136">
        <f>AVERAGE(S98:AE98)</f>
        <v>0.46153846153846156</v>
      </c>
      <c r="AG98" s="143">
        <f>AF98/H98</f>
        <v>0.30769230769230771</v>
      </c>
    </row>
    <row r="99" spans="2:33" ht="203.45" customHeight="1" outlineLevel="1">
      <c r="B99" s="59"/>
      <c r="C99" s="60"/>
      <c r="D99" s="60"/>
      <c r="E99" s="61"/>
      <c r="F99" s="62"/>
      <c r="G99" s="62"/>
      <c r="H99" s="71"/>
      <c r="I99" s="74" t="s">
        <v>426</v>
      </c>
      <c r="J99" s="74" t="s">
        <v>427</v>
      </c>
      <c r="K99" s="74" t="s">
        <v>428</v>
      </c>
      <c r="L99" s="74"/>
      <c r="M99" s="74"/>
      <c r="N99" s="69"/>
      <c r="O99" s="74"/>
      <c r="P99" s="74"/>
      <c r="Q99" s="74"/>
      <c r="R99" s="73"/>
      <c r="S99" s="102" t="s">
        <v>429</v>
      </c>
      <c r="T99" s="71" t="s">
        <v>60</v>
      </c>
      <c r="U99" s="71" t="s">
        <v>60</v>
      </c>
      <c r="V99" s="71" t="s">
        <v>60</v>
      </c>
      <c r="W99" s="71" t="s">
        <v>60</v>
      </c>
      <c r="X99" s="102" t="s">
        <v>430</v>
      </c>
      <c r="Y99" s="102" t="s">
        <v>431</v>
      </c>
      <c r="Z99" s="102" t="s">
        <v>432</v>
      </c>
      <c r="AA99" s="71" t="s">
        <v>60</v>
      </c>
      <c r="AB99" s="71" t="s">
        <v>60</v>
      </c>
      <c r="AC99" s="102" t="s">
        <v>433</v>
      </c>
      <c r="AD99" s="71" t="s">
        <v>60</v>
      </c>
      <c r="AE99" s="71" t="s">
        <v>60</v>
      </c>
      <c r="AF99" s="134"/>
      <c r="AG99" s="144"/>
    </row>
    <row r="100" spans="2:33" ht="40.5" customHeight="1" outlineLevel="1">
      <c r="B100" s="59"/>
      <c r="C100" s="60"/>
      <c r="D100" s="95"/>
      <c r="E100" s="331" t="s">
        <v>434</v>
      </c>
      <c r="F100" s="331"/>
      <c r="G100" s="331"/>
      <c r="H100" s="71">
        <v>1</v>
      </c>
      <c r="I100" s="64">
        <v>1</v>
      </c>
      <c r="J100" s="65"/>
      <c r="K100" s="66">
        <v>0.5</v>
      </c>
      <c r="L100" s="67"/>
      <c r="M100" s="68"/>
      <c r="N100" s="69"/>
      <c r="O100" s="74"/>
      <c r="P100" s="74"/>
      <c r="Q100" s="74"/>
      <c r="R100" s="73"/>
      <c r="S100" s="72">
        <v>1</v>
      </c>
      <c r="T100" s="66">
        <v>0.5</v>
      </c>
      <c r="U100" s="71">
        <v>0</v>
      </c>
      <c r="V100" s="71">
        <v>0</v>
      </c>
      <c r="W100" s="71">
        <v>0</v>
      </c>
      <c r="X100" s="72">
        <v>1</v>
      </c>
      <c r="Y100" s="72">
        <v>1</v>
      </c>
      <c r="Z100" s="71">
        <v>0</v>
      </c>
      <c r="AA100" s="71">
        <v>0</v>
      </c>
      <c r="AB100" s="71">
        <v>0</v>
      </c>
      <c r="AC100" s="71">
        <v>0</v>
      </c>
      <c r="AD100" s="71">
        <v>0</v>
      </c>
      <c r="AE100" s="71">
        <v>0</v>
      </c>
      <c r="AF100" s="134">
        <f>AVERAGE(S100:AE100)</f>
        <v>0.26923076923076922</v>
      </c>
      <c r="AG100" s="144">
        <f>AF100/H100</f>
        <v>0.26923076923076922</v>
      </c>
    </row>
    <row r="101" spans="2:33" ht="129.6" outlineLevel="1">
      <c r="B101" s="59"/>
      <c r="C101" s="60"/>
      <c r="D101" s="60"/>
      <c r="E101" s="61"/>
      <c r="F101" s="62"/>
      <c r="G101" s="62"/>
      <c r="H101" s="71"/>
      <c r="I101" s="74" t="s">
        <v>435</v>
      </c>
      <c r="J101" s="74"/>
      <c r="K101" s="74" t="s">
        <v>436</v>
      </c>
      <c r="L101" s="74"/>
      <c r="M101" s="74"/>
      <c r="N101" s="69"/>
      <c r="O101" s="74"/>
      <c r="P101" s="74"/>
      <c r="Q101" s="74"/>
      <c r="R101" s="73"/>
      <c r="S101" s="102" t="s">
        <v>437</v>
      </c>
      <c r="T101" s="102" t="s">
        <v>438</v>
      </c>
      <c r="U101" s="71" t="s">
        <v>60</v>
      </c>
      <c r="V101" s="71" t="s">
        <v>60</v>
      </c>
      <c r="W101" s="71" t="s">
        <v>60</v>
      </c>
      <c r="X101" s="102" t="s">
        <v>439</v>
      </c>
      <c r="Y101" s="102" t="s">
        <v>440</v>
      </c>
      <c r="Z101" s="71" t="s">
        <v>60</v>
      </c>
      <c r="AA101" s="71" t="s">
        <v>60</v>
      </c>
      <c r="AB101" s="71" t="s">
        <v>60</v>
      </c>
      <c r="AC101" s="71" t="s">
        <v>60</v>
      </c>
      <c r="AD101" s="71" t="s">
        <v>60</v>
      </c>
      <c r="AE101" s="71" t="s">
        <v>60</v>
      </c>
      <c r="AF101" s="134"/>
      <c r="AG101" s="144"/>
    </row>
    <row r="102" spans="2:33">
      <c r="B102" s="59" t="s">
        <v>441</v>
      </c>
      <c r="C102" s="60"/>
      <c r="D102" s="328" t="s">
        <v>442</v>
      </c>
      <c r="E102" s="328"/>
      <c r="F102" s="328"/>
      <c r="G102" s="62">
        <v>0.5</v>
      </c>
      <c r="H102" s="71">
        <v>0.5</v>
      </c>
      <c r="I102" s="64">
        <v>0.5</v>
      </c>
      <c r="J102" s="65"/>
      <c r="K102" s="66"/>
      <c r="L102" s="67"/>
      <c r="M102" s="68"/>
      <c r="N102" s="69"/>
      <c r="O102" s="74"/>
      <c r="P102" s="74"/>
      <c r="Q102" s="74"/>
      <c r="R102" s="73"/>
      <c r="S102" s="64">
        <v>0.5</v>
      </c>
      <c r="T102" s="71">
        <v>0</v>
      </c>
      <c r="U102" s="71">
        <v>0</v>
      </c>
      <c r="V102" s="71">
        <v>0</v>
      </c>
      <c r="W102" s="64">
        <v>0.5</v>
      </c>
      <c r="X102" s="71">
        <v>0</v>
      </c>
      <c r="Y102" s="71">
        <v>0</v>
      </c>
      <c r="Z102" s="64">
        <v>0.5</v>
      </c>
      <c r="AA102" s="64">
        <v>0.5</v>
      </c>
      <c r="AB102" s="71">
        <v>0</v>
      </c>
      <c r="AC102" s="71">
        <v>0</v>
      </c>
      <c r="AD102" s="71">
        <v>0</v>
      </c>
      <c r="AE102" s="71">
        <v>0</v>
      </c>
      <c r="AF102" s="134">
        <f>AVERAGE(S102:AE102)</f>
        <v>0.15384615384615385</v>
      </c>
      <c r="AG102" s="144">
        <f>AF102/H102</f>
        <v>0.30769230769230771</v>
      </c>
    </row>
    <row r="103" spans="2:33" ht="115.15">
      <c r="B103" s="59"/>
      <c r="C103" s="60"/>
      <c r="D103" s="60"/>
      <c r="E103" s="61"/>
      <c r="F103" s="62"/>
      <c r="G103" s="62"/>
      <c r="H103" s="71"/>
      <c r="I103" s="74" t="s">
        <v>443</v>
      </c>
      <c r="J103" s="74"/>
      <c r="K103" s="74"/>
      <c r="L103" s="74"/>
      <c r="M103" s="74"/>
      <c r="N103" s="69"/>
      <c r="O103" s="74"/>
      <c r="P103" s="74"/>
      <c r="Q103" s="74"/>
      <c r="R103" s="73"/>
      <c r="S103" s="102" t="s">
        <v>444</v>
      </c>
      <c r="T103" s="71" t="s">
        <v>60</v>
      </c>
      <c r="U103" s="71" t="s">
        <v>60</v>
      </c>
      <c r="V103" s="71" t="s">
        <v>60</v>
      </c>
      <c r="W103" s="71" t="s">
        <v>445</v>
      </c>
      <c r="X103" s="71" t="s">
        <v>60</v>
      </c>
      <c r="Y103" s="71" t="s">
        <v>60</v>
      </c>
      <c r="Z103" s="71" t="s">
        <v>446</v>
      </c>
      <c r="AA103" s="71" t="s">
        <v>447</v>
      </c>
      <c r="AB103" s="71" t="s">
        <v>60</v>
      </c>
      <c r="AC103" s="71" t="s">
        <v>60</v>
      </c>
      <c r="AD103" s="71" t="s">
        <v>60</v>
      </c>
      <c r="AE103" s="71" t="s">
        <v>60</v>
      </c>
      <c r="AF103" s="134"/>
      <c r="AG103" s="144"/>
    </row>
    <row r="104" spans="2:33">
      <c r="B104" s="59" t="s">
        <v>448</v>
      </c>
      <c r="C104" s="60"/>
      <c r="D104" s="333" t="s">
        <v>449</v>
      </c>
      <c r="E104" s="333"/>
      <c r="F104" s="333"/>
      <c r="G104" s="62">
        <v>3</v>
      </c>
      <c r="H104" s="71">
        <v>3</v>
      </c>
      <c r="I104" s="64">
        <v>3</v>
      </c>
      <c r="J104" s="65"/>
      <c r="K104" s="66">
        <v>1.5</v>
      </c>
      <c r="L104" s="67"/>
      <c r="M104" s="68"/>
      <c r="N104" s="69"/>
      <c r="O104" s="74"/>
      <c r="P104" s="74"/>
      <c r="Q104" s="74"/>
      <c r="R104" s="73"/>
      <c r="S104" s="64">
        <v>3</v>
      </c>
      <c r="T104" s="64">
        <v>3</v>
      </c>
      <c r="U104" s="71">
        <v>0</v>
      </c>
      <c r="V104" s="66">
        <v>1.5</v>
      </c>
      <c r="W104" s="71">
        <v>0</v>
      </c>
      <c r="X104" s="64">
        <v>3</v>
      </c>
      <c r="Y104" s="66">
        <v>1.5</v>
      </c>
      <c r="Z104" s="66">
        <v>1.5</v>
      </c>
      <c r="AA104" s="64">
        <v>3</v>
      </c>
      <c r="AB104" s="71">
        <v>0</v>
      </c>
      <c r="AC104" s="66">
        <v>1.5</v>
      </c>
      <c r="AD104" s="71">
        <v>0</v>
      </c>
      <c r="AE104" s="71">
        <v>0</v>
      </c>
      <c r="AF104" s="136">
        <f>AVERAGE(S104:AE104)</f>
        <v>1.3846153846153846</v>
      </c>
      <c r="AG104" s="143">
        <f>AF104/H104</f>
        <v>0.46153846153846151</v>
      </c>
    </row>
    <row r="105" spans="2:33" ht="158.44999999999999">
      <c r="B105" s="59"/>
      <c r="C105" s="60"/>
      <c r="D105" s="60"/>
      <c r="E105" s="61"/>
      <c r="F105" s="62"/>
      <c r="G105" s="62"/>
      <c r="H105" s="71"/>
      <c r="I105" s="74" t="s">
        <v>450</v>
      </c>
      <c r="J105" s="74"/>
      <c r="K105" s="74" t="s">
        <v>451</v>
      </c>
      <c r="L105" s="74"/>
      <c r="M105" s="74"/>
      <c r="N105" s="69"/>
      <c r="O105" s="74"/>
      <c r="P105" s="74" t="s">
        <v>51</v>
      </c>
      <c r="Q105" s="74"/>
      <c r="R105" s="73"/>
      <c r="S105" s="102" t="s">
        <v>452</v>
      </c>
      <c r="T105" s="102" t="s">
        <v>453</v>
      </c>
      <c r="U105" s="71" t="s">
        <v>60</v>
      </c>
      <c r="V105" s="102" t="s">
        <v>454</v>
      </c>
      <c r="W105" s="71" t="s">
        <v>60</v>
      </c>
      <c r="X105" s="102" t="s">
        <v>455</v>
      </c>
      <c r="Y105" s="71" t="s">
        <v>456</v>
      </c>
      <c r="Z105" s="102" t="s">
        <v>457</v>
      </c>
      <c r="AA105" s="102" t="s">
        <v>458</v>
      </c>
      <c r="AB105" s="102" t="s">
        <v>459</v>
      </c>
      <c r="AC105" s="102" t="s">
        <v>460</v>
      </c>
      <c r="AD105" s="71" t="s">
        <v>60</v>
      </c>
      <c r="AE105" s="71" t="s">
        <v>60</v>
      </c>
      <c r="AF105" s="134"/>
      <c r="AG105" s="144"/>
    </row>
    <row r="106" spans="2:33">
      <c r="B106" s="87"/>
      <c r="C106" s="21" t="s">
        <v>461</v>
      </c>
      <c r="D106" s="21"/>
      <c r="E106" s="22"/>
      <c r="F106" s="23">
        <f>SUM(F9:F104)</f>
        <v>100</v>
      </c>
      <c r="G106" s="23">
        <f>SUM(G9:G104)</f>
        <v>100</v>
      </c>
      <c r="H106" s="24">
        <f>SUM(H9:H104)</f>
        <v>100</v>
      </c>
      <c r="I106" s="88"/>
      <c r="J106" s="88"/>
      <c r="K106" s="88"/>
      <c r="L106" s="88"/>
      <c r="M106" s="88"/>
      <c r="N106" s="89"/>
      <c r="O106" s="88"/>
      <c r="P106" s="88"/>
      <c r="Q106" s="88"/>
      <c r="R106" s="90"/>
      <c r="S106" s="91">
        <f t="shared" ref="S106:AE106" si="0">SUMIF(S9:S105,"&gt;0")</f>
        <v>80</v>
      </c>
      <c r="T106" s="91">
        <f t="shared" si="0"/>
        <v>15.5</v>
      </c>
      <c r="U106" s="91">
        <f t="shared" si="0"/>
        <v>6.5</v>
      </c>
      <c r="V106" s="91">
        <f t="shared" si="0"/>
        <v>6</v>
      </c>
      <c r="W106" s="91">
        <f t="shared" si="0"/>
        <v>19.5</v>
      </c>
      <c r="X106" s="91">
        <f t="shared" si="0"/>
        <v>73</v>
      </c>
      <c r="Y106" s="91">
        <f t="shared" si="0"/>
        <v>27</v>
      </c>
      <c r="Z106" s="91">
        <f t="shared" si="0"/>
        <v>34</v>
      </c>
      <c r="AA106" s="91">
        <f t="shared" si="0"/>
        <v>36.5</v>
      </c>
      <c r="AB106" s="91">
        <f t="shared" si="0"/>
        <v>21</v>
      </c>
      <c r="AC106" s="91">
        <f t="shared" si="0"/>
        <v>36.5</v>
      </c>
      <c r="AD106" s="91">
        <f t="shared" si="0"/>
        <v>15</v>
      </c>
      <c r="AE106" s="91">
        <f t="shared" si="0"/>
        <v>2</v>
      </c>
      <c r="AF106" s="150">
        <f>AVERAGE(S106:AE106)</f>
        <v>28.653846153846153</v>
      </c>
      <c r="AG106" s="149">
        <f>AF106/H106</f>
        <v>0.28653846153846152</v>
      </c>
    </row>
    <row r="107" spans="2:33">
      <c r="B107" s="34"/>
      <c r="C107" s="35"/>
      <c r="D107" s="35"/>
      <c r="E107" s="36"/>
      <c r="F107" s="37"/>
      <c r="G107" s="37"/>
      <c r="H107" s="38"/>
      <c r="I107" s="38"/>
      <c r="J107" s="38"/>
      <c r="K107" s="38"/>
      <c r="L107" s="38"/>
      <c r="M107" s="38"/>
      <c r="N107" s="39"/>
      <c r="O107" s="38"/>
      <c r="P107" s="38"/>
      <c r="Q107" s="38"/>
      <c r="R107" s="36"/>
      <c r="S107" s="37"/>
      <c r="T107" s="37"/>
      <c r="U107" s="37"/>
      <c r="V107" s="37"/>
      <c r="W107" s="37"/>
      <c r="X107" s="37"/>
      <c r="Y107" s="37"/>
      <c r="Z107" s="37"/>
      <c r="AA107" s="37"/>
      <c r="AB107" s="37"/>
      <c r="AC107" s="37"/>
      <c r="AD107" s="37"/>
      <c r="AE107" s="37"/>
      <c r="AG107" s="29"/>
    </row>
    <row r="108" spans="2:33">
      <c r="B108" s="34"/>
      <c r="C108" s="35"/>
      <c r="D108" s="35"/>
      <c r="E108" s="36"/>
      <c r="F108" s="37"/>
      <c r="G108" s="37"/>
      <c r="H108" s="38"/>
      <c r="I108" s="38"/>
      <c r="J108" s="154" t="s">
        <v>462</v>
      </c>
      <c r="K108" s="154" t="s">
        <v>19</v>
      </c>
      <c r="L108" s="154"/>
      <c r="M108" s="154"/>
      <c r="N108" s="155" t="s">
        <v>463</v>
      </c>
      <c r="O108" s="154"/>
      <c r="P108" s="154"/>
      <c r="Q108" s="154"/>
      <c r="R108" s="156"/>
      <c r="S108" s="157" t="s">
        <v>35</v>
      </c>
      <c r="T108" s="157" t="s">
        <v>36</v>
      </c>
      <c r="U108" s="157" t="s">
        <v>37</v>
      </c>
      <c r="V108" s="157" t="s">
        <v>38</v>
      </c>
      <c r="W108" s="157" t="s">
        <v>39</v>
      </c>
      <c r="X108" s="157" t="s">
        <v>40</v>
      </c>
      <c r="Y108" s="157" t="s">
        <v>41</v>
      </c>
      <c r="Z108" s="157" t="s">
        <v>42</v>
      </c>
      <c r="AA108" s="157" t="s">
        <v>43</v>
      </c>
      <c r="AB108" s="157" t="s">
        <v>44</v>
      </c>
      <c r="AC108" s="157" t="s">
        <v>45</v>
      </c>
      <c r="AD108" s="157" t="s">
        <v>46</v>
      </c>
      <c r="AE108" s="157" t="s">
        <v>47</v>
      </c>
      <c r="AF108" s="157" t="s">
        <v>48</v>
      </c>
      <c r="AG108" s="32" t="s">
        <v>49</v>
      </c>
    </row>
    <row r="109" spans="2:33">
      <c r="B109" s="34"/>
      <c r="C109" s="35"/>
      <c r="D109" s="35"/>
      <c r="E109" s="36"/>
      <c r="F109" s="37"/>
      <c r="G109" s="37"/>
      <c r="H109" s="38"/>
      <c r="I109" s="38"/>
      <c r="J109" s="158">
        <v>1</v>
      </c>
      <c r="K109" s="159" t="s">
        <v>464</v>
      </c>
      <c r="L109" s="159"/>
      <c r="M109" s="160"/>
      <c r="N109" s="161">
        <v>12</v>
      </c>
      <c r="O109" s="161"/>
      <c r="P109" s="161"/>
      <c r="Q109" s="161"/>
      <c r="R109" s="156"/>
      <c r="S109" s="154">
        <f t="shared" ref="S109:AE109" si="1">SUMIF(S10:S24,"&lt;&gt;#N/A")</f>
        <v>10</v>
      </c>
      <c r="T109" s="154">
        <f t="shared" si="1"/>
        <v>0</v>
      </c>
      <c r="U109" s="154">
        <f t="shared" si="1"/>
        <v>0</v>
      </c>
      <c r="V109" s="154">
        <f t="shared" si="1"/>
        <v>0</v>
      </c>
      <c r="W109" s="154">
        <f t="shared" si="1"/>
        <v>0</v>
      </c>
      <c r="X109" s="154">
        <f t="shared" si="1"/>
        <v>9.5</v>
      </c>
      <c r="Y109" s="154">
        <f t="shared" si="1"/>
        <v>7.5</v>
      </c>
      <c r="Z109" s="154">
        <f t="shared" si="1"/>
        <v>8</v>
      </c>
      <c r="AA109" s="154">
        <f t="shared" si="1"/>
        <v>8</v>
      </c>
      <c r="AB109" s="154">
        <f t="shared" si="1"/>
        <v>5.5</v>
      </c>
      <c r="AC109" s="154">
        <f t="shared" si="1"/>
        <v>8.5</v>
      </c>
      <c r="AD109" s="154">
        <f t="shared" si="1"/>
        <v>4</v>
      </c>
      <c r="AE109" s="154">
        <f t="shared" si="1"/>
        <v>0</v>
      </c>
      <c r="AF109" s="164">
        <f t="shared" ref="AF109:AF114" si="2">AVERAGE(S109:AE109)</f>
        <v>4.6923076923076925</v>
      </c>
      <c r="AG109" s="163">
        <f>AF109/N109</f>
        <v>0.39102564102564102</v>
      </c>
    </row>
    <row r="110" spans="2:33">
      <c r="B110" s="34"/>
      <c r="C110" s="35"/>
      <c r="D110" s="35"/>
      <c r="E110" s="36"/>
      <c r="F110" s="37"/>
      <c r="G110" s="37"/>
      <c r="H110" s="38"/>
      <c r="I110" s="38"/>
      <c r="J110" s="158">
        <v>2</v>
      </c>
      <c r="K110" s="159" t="s">
        <v>465</v>
      </c>
      <c r="L110" s="159"/>
      <c r="M110" s="160"/>
      <c r="N110" s="161">
        <v>12</v>
      </c>
      <c r="O110" s="161"/>
      <c r="P110" s="161"/>
      <c r="Q110" s="161"/>
      <c r="R110" s="156"/>
      <c r="S110" s="154">
        <f t="shared" ref="S110:AE110" si="3">SUMIF(S26:S36,"&lt;&gt;#N/A")</f>
        <v>11.5</v>
      </c>
      <c r="T110" s="154">
        <f t="shared" si="3"/>
        <v>3.5</v>
      </c>
      <c r="U110" s="154">
        <f t="shared" si="3"/>
        <v>0</v>
      </c>
      <c r="V110" s="154">
        <f t="shared" si="3"/>
        <v>0</v>
      </c>
      <c r="W110" s="154">
        <f t="shared" si="3"/>
        <v>4</v>
      </c>
      <c r="X110" s="154">
        <f t="shared" si="3"/>
        <v>10.5</v>
      </c>
      <c r="Y110" s="154">
        <f t="shared" si="3"/>
        <v>0</v>
      </c>
      <c r="Z110" s="154">
        <f t="shared" si="3"/>
        <v>4.5</v>
      </c>
      <c r="AA110" s="154">
        <f t="shared" si="3"/>
        <v>3</v>
      </c>
      <c r="AB110" s="154">
        <f t="shared" si="3"/>
        <v>1.5</v>
      </c>
      <c r="AC110" s="154">
        <f t="shared" si="3"/>
        <v>4</v>
      </c>
      <c r="AD110" s="154">
        <f t="shared" si="3"/>
        <v>0</v>
      </c>
      <c r="AE110" s="154">
        <f t="shared" si="3"/>
        <v>0</v>
      </c>
      <c r="AF110" s="164">
        <f t="shared" si="2"/>
        <v>3.2692307692307692</v>
      </c>
      <c r="AG110" s="163">
        <f t="shared" ref="AG110:AG114" si="4">AF110/N110</f>
        <v>0.27243589743589741</v>
      </c>
    </row>
    <row r="111" spans="2:33">
      <c r="B111" s="34"/>
      <c r="C111" s="35"/>
      <c r="D111" s="35"/>
      <c r="E111" s="36"/>
      <c r="F111" s="37"/>
      <c r="G111" s="37"/>
      <c r="H111" s="38"/>
      <c r="I111" s="38"/>
      <c r="J111" s="158">
        <v>3</v>
      </c>
      <c r="K111" s="159" t="s">
        <v>466</v>
      </c>
      <c r="L111" s="159"/>
      <c r="M111" s="162"/>
      <c r="N111" s="161">
        <v>25</v>
      </c>
      <c r="O111" s="161"/>
      <c r="P111" s="161"/>
      <c r="Q111" s="161"/>
      <c r="R111" s="156"/>
      <c r="S111" s="154">
        <f t="shared" ref="S111:AE111" si="5">SUMIF(S38:S63,"&lt;&gt;#N/A")</f>
        <v>19.5</v>
      </c>
      <c r="T111" s="154">
        <f t="shared" si="5"/>
        <v>3</v>
      </c>
      <c r="U111" s="154">
        <f t="shared" si="5"/>
        <v>3.5</v>
      </c>
      <c r="V111" s="154">
        <f t="shared" si="5"/>
        <v>2.5</v>
      </c>
      <c r="W111" s="154">
        <f t="shared" si="5"/>
        <v>5</v>
      </c>
      <c r="X111" s="154">
        <f t="shared" si="5"/>
        <v>18.5</v>
      </c>
      <c r="Y111" s="154">
        <f t="shared" si="5"/>
        <v>7.5</v>
      </c>
      <c r="Z111" s="154">
        <f t="shared" si="5"/>
        <v>6.5</v>
      </c>
      <c r="AA111" s="154">
        <f t="shared" si="5"/>
        <v>4.5</v>
      </c>
      <c r="AB111" s="154">
        <f t="shared" si="5"/>
        <v>4</v>
      </c>
      <c r="AC111" s="154">
        <f t="shared" si="5"/>
        <v>16</v>
      </c>
      <c r="AD111" s="154">
        <f t="shared" si="5"/>
        <v>4</v>
      </c>
      <c r="AE111" s="154">
        <f t="shared" si="5"/>
        <v>0</v>
      </c>
      <c r="AF111" s="164">
        <f t="shared" si="2"/>
        <v>7.2692307692307692</v>
      </c>
      <c r="AG111" s="163">
        <f t="shared" si="4"/>
        <v>0.29076923076923078</v>
      </c>
    </row>
    <row r="112" spans="2:33">
      <c r="B112" s="34"/>
      <c r="C112" s="35"/>
      <c r="D112" s="35"/>
      <c r="E112" s="36"/>
      <c r="F112" s="37"/>
      <c r="G112" s="37"/>
      <c r="H112" s="38"/>
      <c r="I112" s="38"/>
      <c r="J112" s="158">
        <v>4</v>
      </c>
      <c r="K112" s="159" t="s">
        <v>467</v>
      </c>
      <c r="L112" s="159"/>
      <c r="M112" s="160"/>
      <c r="N112" s="161">
        <v>35</v>
      </c>
      <c r="O112" s="161"/>
      <c r="P112" s="161"/>
      <c r="Q112" s="161"/>
      <c r="R112" s="156"/>
      <c r="S112" s="154">
        <f t="shared" ref="S112:AE112" si="6">SUMIF(S65:S88,"&lt;&gt;#N/A")</f>
        <v>23</v>
      </c>
      <c r="T112" s="154">
        <f t="shared" si="6"/>
        <v>4</v>
      </c>
      <c r="U112" s="154">
        <f t="shared" si="6"/>
        <v>3</v>
      </c>
      <c r="V112" s="154">
        <f t="shared" si="6"/>
        <v>2</v>
      </c>
      <c r="W112" s="154">
        <f t="shared" si="6"/>
        <v>3</v>
      </c>
      <c r="X112" s="154">
        <f t="shared" si="6"/>
        <v>21</v>
      </c>
      <c r="Y112" s="154">
        <f t="shared" si="6"/>
        <v>8</v>
      </c>
      <c r="Z112" s="154">
        <f t="shared" si="6"/>
        <v>11</v>
      </c>
      <c r="AA112" s="154">
        <f t="shared" si="6"/>
        <v>11</v>
      </c>
      <c r="AB112" s="154">
        <f t="shared" si="6"/>
        <v>5</v>
      </c>
      <c r="AC112" s="154">
        <f t="shared" si="6"/>
        <v>6</v>
      </c>
      <c r="AD112" s="154">
        <f t="shared" si="6"/>
        <v>7</v>
      </c>
      <c r="AE112" s="154">
        <f t="shared" si="6"/>
        <v>2</v>
      </c>
      <c r="AF112" s="164">
        <f t="shared" si="2"/>
        <v>8.1538461538461533</v>
      </c>
      <c r="AG112" s="163">
        <f t="shared" si="4"/>
        <v>0.23296703296703294</v>
      </c>
    </row>
    <row r="113" spans="2:33">
      <c r="B113" s="34"/>
      <c r="C113" s="35"/>
      <c r="D113" s="35"/>
      <c r="E113" s="36"/>
      <c r="F113" s="37"/>
      <c r="G113" s="37"/>
      <c r="H113" s="38"/>
      <c r="I113" s="38"/>
      <c r="J113" s="158" t="s">
        <v>25</v>
      </c>
      <c r="K113" s="159" t="s">
        <v>468</v>
      </c>
      <c r="L113" s="159"/>
      <c r="M113" s="160"/>
      <c r="N113" s="161">
        <v>10</v>
      </c>
      <c r="O113" s="161"/>
      <c r="P113" s="161"/>
      <c r="Q113" s="161"/>
      <c r="R113" s="156"/>
      <c r="S113" s="154">
        <f t="shared" ref="S113:AE113" si="7">SUMIF(S90:S95,"&lt;&gt;#N/A")</f>
        <v>10</v>
      </c>
      <c r="T113" s="154">
        <f t="shared" si="7"/>
        <v>1.5</v>
      </c>
      <c r="U113" s="154">
        <f t="shared" si="7"/>
        <v>0</v>
      </c>
      <c r="V113" s="154">
        <f t="shared" si="7"/>
        <v>0</v>
      </c>
      <c r="W113" s="154">
        <f t="shared" si="7"/>
        <v>7</v>
      </c>
      <c r="X113" s="154">
        <f t="shared" si="7"/>
        <v>8</v>
      </c>
      <c r="Y113" s="154">
        <f t="shared" si="7"/>
        <v>0</v>
      </c>
      <c r="Z113" s="154">
        <f t="shared" si="7"/>
        <v>1</v>
      </c>
      <c r="AA113" s="154">
        <f t="shared" si="7"/>
        <v>6.5</v>
      </c>
      <c r="AB113" s="154">
        <f t="shared" si="7"/>
        <v>5</v>
      </c>
      <c r="AC113" s="154">
        <f t="shared" si="7"/>
        <v>0</v>
      </c>
      <c r="AD113" s="154">
        <f t="shared" si="7"/>
        <v>0</v>
      </c>
      <c r="AE113" s="154">
        <f t="shared" si="7"/>
        <v>0</v>
      </c>
      <c r="AF113" s="164">
        <f t="shared" si="2"/>
        <v>3</v>
      </c>
      <c r="AG113" s="163">
        <f t="shared" si="4"/>
        <v>0.3</v>
      </c>
    </row>
    <row r="114" spans="2:33">
      <c r="B114" s="34"/>
      <c r="C114" s="35"/>
      <c r="D114" s="35"/>
      <c r="E114" s="36"/>
      <c r="F114" s="37"/>
      <c r="G114" s="37"/>
      <c r="H114" s="38"/>
      <c r="I114" s="38"/>
      <c r="J114" s="158" t="s">
        <v>421</v>
      </c>
      <c r="K114" s="159" t="s">
        <v>469</v>
      </c>
      <c r="L114" s="159"/>
      <c r="M114" s="160"/>
      <c r="N114" s="161">
        <v>6</v>
      </c>
      <c r="O114" s="161"/>
      <c r="P114" s="161"/>
      <c r="Q114" s="161"/>
      <c r="R114" s="156"/>
      <c r="S114" s="154">
        <f t="shared" ref="S114:AE114" si="8">SUMIF(S97:S105,"&lt;&gt;#N/A")</f>
        <v>6</v>
      </c>
      <c r="T114" s="154">
        <f t="shared" si="8"/>
        <v>3.5</v>
      </c>
      <c r="U114" s="154">
        <f t="shared" si="8"/>
        <v>0</v>
      </c>
      <c r="V114" s="154">
        <f t="shared" si="8"/>
        <v>1.5</v>
      </c>
      <c r="W114" s="154">
        <f t="shared" si="8"/>
        <v>0.5</v>
      </c>
      <c r="X114" s="154">
        <f t="shared" si="8"/>
        <v>5.5</v>
      </c>
      <c r="Y114" s="154">
        <f t="shared" si="8"/>
        <v>4</v>
      </c>
      <c r="Z114" s="154">
        <f t="shared" si="8"/>
        <v>3</v>
      </c>
      <c r="AA114" s="154">
        <f t="shared" si="8"/>
        <v>3.5</v>
      </c>
      <c r="AB114" s="154">
        <f t="shared" si="8"/>
        <v>0</v>
      </c>
      <c r="AC114" s="154">
        <f t="shared" si="8"/>
        <v>2</v>
      </c>
      <c r="AD114" s="154">
        <f t="shared" si="8"/>
        <v>0</v>
      </c>
      <c r="AE114" s="154">
        <f t="shared" si="8"/>
        <v>0</v>
      </c>
      <c r="AF114" s="164">
        <f t="shared" si="2"/>
        <v>2.2692307692307692</v>
      </c>
      <c r="AG114" s="163">
        <f t="shared" si="4"/>
        <v>0.37820512820512819</v>
      </c>
    </row>
    <row r="115" spans="2:33">
      <c r="B115" s="34"/>
      <c r="C115" s="35"/>
      <c r="D115" s="35"/>
      <c r="E115" s="36"/>
      <c r="F115" s="37"/>
      <c r="G115" s="37"/>
      <c r="H115" s="38"/>
      <c r="I115" s="38"/>
      <c r="J115" s="38"/>
      <c r="K115" s="38"/>
      <c r="L115" s="38"/>
      <c r="M115" s="38"/>
      <c r="N115" s="39"/>
      <c r="O115" s="38"/>
      <c r="P115" s="38"/>
      <c r="Q115" s="38"/>
      <c r="R115" s="36"/>
      <c r="S115" s="37"/>
      <c r="T115" s="37"/>
      <c r="U115" s="37"/>
      <c r="V115" s="37"/>
      <c r="W115" s="37"/>
      <c r="X115" s="37"/>
      <c r="Y115" s="37"/>
      <c r="Z115" s="37"/>
      <c r="AA115" s="37"/>
      <c r="AB115" s="37"/>
      <c r="AC115" s="37"/>
      <c r="AD115" s="37"/>
      <c r="AE115" s="37"/>
      <c r="AG115" s="29"/>
    </row>
    <row r="116" spans="2:33">
      <c r="B116" s="34"/>
      <c r="C116" s="35"/>
      <c r="D116" s="35"/>
      <c r="E116" s="36"/>
      <c r="F116" s="37"/>
      <c r="G116" s="37"/>
      <c r="H116" s="38"/>
      <c r="I116" s="38"/>
      <c r="J116" s="38"/>
      <c r="K116" s="38"/>
      <c r="L116" s="38"/>
      <c r="M116" s="38"/>
      <c r="N116" s="39"/>
      <c r="O116" s="38"/>
      <c r="P116" s="38"/>
      <c r="Q116" s="38"/>
      <c r="R116" s="36"/>
      <c r="S116" s="37"/>
      <c r="T116" s="37"/>
      <c r="U116" s="37"/>
      <c r="V116" s="37"/>
      <c r="W116" s="37"/>
      <c r="X116" s="37"/>
      <c r="Y116" s="37"/>
      <c r="Z116" s="37"/>
      <c r="AA116" s="37"/>
      <c r="AB116" s="37"/>
      <c r="AC116" s="37"/>
      <c r="AD116" s="37"/>
      <c r="AE116" s="37"/>
      <c r="AG116" s="29"/>
    </row>
    <row r="117" spans="2:33">
      <c r="B117" s="34"/>
      <c r="C117" s="35"/>
      <c r="D117" s="35"/>
      <c r="E117" s="36"/>
      <c r="F117" s="37"/>
      <c r="G117" s="37"/>
      <c r="H117" s="38"/>
      <c r="I117" s="38"/>
      <c r="J117" s="38"/>
      <c r="K117" s="38"/>
      <c r="L117" s="38"/>
      <c r="M117" s="38"/>
      <c r="N117" s="39"/>
      <c r="O117" s="38"/>
      <c r="P117" s="38"/>
      <c r="Q117" s="38"/>
      <c r="R117" s="36"/>
      <c r="S117" s="37"/>
      <c r="T117" s="37"/>
      <c r="U117" s="37"/>
      <c r="V117" s="37"/>
      <c r="W117" s="37"/>
      <c r="X117" s="37"/>
      <c r="Y117" s="37"/>
      <c r="Z117" s="37"/>
      <c r="AA117" s="37"/>
      <c r="AB117" s="37"/>
      <c r="AC117" s="37"/>
      <c r="AD117" s="37"/>
      <c r="AE117" s="37"/>
      <c r="AG117" s="29"/>
    </row>
    <row r="118" spans="2:33">
      <c r="B118" s="34"/>
      <c r="C118" s="35"/>
      <c r="D118" s="35"/>
      <c r="E118" s="36"/>
      <c r="F118" s="37"/>
      <c r="G118" s="37"/>
      <c r="H118" s="38"/>
      <c r="I118" s="38"/>
      <c r="J118" s="38"/>
      <c r="K118" s="38"/>
      <c r="L118" s="38"/>
      <c r="M118" s="38"/>
      <c r="N118" s="39"/>
      <c r="O118" s="38"/>
      <c r="P118" s="38"/>
      <c r="Q118" s="38"/>
      <c r="R118" s="36"/>
      <c r="S118" s="37"/>
      <c r="T118" s="37"/>
      <c r="U118" s="37"/>
      <c r="V118" s="37"/>
      <c r="W118" s="37"/>
      <c r="X118" s="37"/>
      <c r="Y118" s="37"/>
      <c r="Z118" s="37"/>
      <c r="AA118" s="37"/>
      <c r="AB118" s="37"/>
      <c r="AC118" s="37"/>
      <c r="AD118" s="37"/>
      <c r="AE118" s="37"/>
      <c r="AG118" s="29"/>
    </row>
    <row r="119" spans="2:33">
      <c r="B119" s="34"/>
      <c r="C119" s="35"/>
      <c r="D119" s="35"/>
      <c r="E119" s="36"/>
      <c r="F119" s="37"/>
      <c r="G119" s="37"/>
      <c r="H119" s="38"/>
      <c r="I119" s="38"/>
      <c r="J119" s="38"/>
      <c r="K119" s="38"/>
      <c r="L119" s="38"/>
      <c r="M119" s="38"/>
      <c r="N119" s="39"/>
      <c r="O119" s="38"/>
      <c r="P119" s="38"/>
      <c r="Q119" s="38"/>
      <c r="R119" s="36"/>
      <c r="S119" s="37"/>
      <c r="T119" s="37"/>
      <c r="U119" s="37"/>
      <c r="V119" s="37"/>
      <c r="W119" s="37"/>
      <c r="X119" s="37"/>
      <c r="Y119" s="37"/>
      <c r="Z119" s="37"/>
      <c r="AA119" s="37"/>
      <c r="AB119" s="37"/>
      <c r="AC119" s="37"/>
      <c r="AD119" s="37"/>
      <c r="AE119" s="37"/>
      <c r="AG119" s="29"/>
    </row>
    <row r="120" spans="2:33">
      <c r="B120" s="34"/>
      <c r="C120" s="35"/>
      <c r="D120" s="35"/>
      <c r="E120" s="36"/>
      <c r="F120" s="37"/>
      <c r="G120" s="37"/>
      <c r="H120" s="38"/>
      <c r="I120" s="38"/>
      <c r="J120" s="38"/>
      <c r="K120" s="38"/>
      <c r="L120" s="38"/>
      <c r="M120" s="38"/>
      <c r="N120" s="39"/>
      <c r="O120" s="38"/>
      <c r="P120" s="38"/>
      <c r="Q120" s="38"/>
      <c r="R120" s="36"/>
      <c r="S120" s="37"/>
      <c r="T120" s="37"/>
      <c r="U120" s="37"/>
      <c r="V120" s="37"/>
      <c r="W120" s="37"/>
      <c r="X120" s="37"/>
      <c r="Y120" s="37"/>
      <c r="Z120" s="37"/>
      <c r="AA120" s="37"/>
      <c r="AB120" s="37"/>
      <c r="AC120" s="37"/>
      <c r="AD120" s="37"/>
      <c r="AE120" s="37"/>
      <c r="AG120" s="29"/>
    </row>
    <row r="121" spans="2:33">
      <c r="B121" s="34"/>
      <c r="C121" s="35"/>
      <c r="D121" s="35"/>
      <c r="E121" s="36"/>
      <c r="F121" s="37"/>
      <c r="G121" s="37"/>
      <c r="H121" s="38"/>
      <c r="I121" s="38"/>
      <c r="J121" s="38"/>
      <c r="K121" s="38"/>
      <c r="L121" s="38"/>
      <c r="M121" s="38"/>
      <c r="N121" s="39"/>
      <c r="O121" s="38"/>
      <c r="P121" s="38"/>
      <c r="Q121" s="38"/>
      <c r="R121" s="36"/>
      <c r="S121" s="37"/>
      <c r="T121" s="37"/>
      <c r="U121" s="37"/>
      <c r="V121" s="37"/>
      <c r="W121" s="37"/>
      <c r="X121" s="37"/>
      <c r="Y121" s="37"/>
      <c r="Z121" s="37"/>
      <c r="AA121" s="37"/>
      <c r="AB121" s="37"/>
      <c r="AC121" s="37"/>
      <c r="AD121" s="37"/>
      <c r="AE121" s="37"/>
      <c r="AG121" s="29"/>
    </row>
    <row r="122" spans="2:33">
      <c r="B122" s="34"/>
      <c r="C122" s="35"/>
      <c r="D122" s="35"/>
      <c r="E122" s="36"/>
      <c r="F122" s="37"/>
      <c r="G122" s="37"/>
      <c r="H122" s="38"/>
      <c r="I122" s="38"/>
      <c r="J122" s="38"/>
      <c r="K122" s="38"/>
      <c r="L122" s="38"/>
      <c r="M122" s="38"/>
      <c r="N122" s="39"/>
      <c r="O122" s="38"/>
      <c r="P122" s="38"/>
      <c r="Q122" s="38"/>
      <c r="R122" s="36"/>
      <c r="S122" s="37"/>
      <c r="T122" s="37"/>
      <c r="U122" s="37"/>
      <c r="V122" s="37"/>
      <c r="W122" s="37"/>
      <c r="X122" s="37"/>
      <c r="Y122" s="37"/>
      <c r="Z122" s="37"/>
      <c r="AA122" s="37"/>
      <c r="AB122" s="37"/>
      <c r="AC122" s="37"/>
      <c r="AD122" s="37"/>
      <c r="AE122" s="37"/>
      <c r="AG122" s="29"/>
    </row>
    <row r="123" spans="2:33">
      <c r="C123" s="2"/>
      <c r="D123" s="3"/>
      <c r="I123" s="38"/>
      <c r="J123" s="38"/>
      <c r="K123" s="38"/>
      <c r="L123" s="38"/>
      <c r="M123" s="38"/>
      <c r="N123" s="39"/>
      <c r="O123" s="38"/>
      <c r="P123" s="38"/>
      <c r="Q123" s="38"/>
      <c r="AG123" s="29"/>
    </row>
    <row r="124" spans="2:33">
      <c r="C124" s="2"/>
      <c r="D124" s="3"/>
      <c r="F124" s="3"/>
      <c r="G124" s="3"/>
      <c r="H124" s="2"/>
      <c r="I124" s="38"/>
      <c r="J124" s="38"/>
      <c r="K124" s="38"/>
      <c r="L124" s="38"/>
      <c r="M124" s="38"/>
      <c r="N124" s="39"/>
      <c r="O124" s="38"/>
      <c r="P124" s="38"/>
      <c r="Q124" s="38"/>
      <c r="AG124" s="29"/>
    </row>
    <row r="125" spans="2:33">
      <c r="C125" s="2"/>
      <c r="F125" s="4"/>
      <c r="G125" s="4"/>
      <c r="H125" s="4"/>
      <c r="I125" s="38"/>
      <c r="J125" s="38"/>
      <c r="K125" s="38"/>
      <c r="L125" s="38"/>
      <c r="M125" s="38"/>
      <c r="N125" s="39"/>
      <c r="O125" s="38"/>
      <c r="P125" s="38"/>
      <c r="Q125" s="38"/>
      <c r="AG125" s="29"/>
    </row>
    <row r="126" spans="2:33">
      <c r="I126" s="38"/>
      <c r="J126" s="38"/>
      <c r="K126" s="38"/>
      <c r="L126" s="38"/>
      <c r="M126" s="38"/>
      <c r="N126" s="39"/>
      <c r="O126" s="38"/>
      <c r="P126" s="38"/>
      <c r="Q126" s="38"/>
      <c r="AG126" s="29"/>
    </row>
    <row r="127" spans="2:33">
      <c r="I127" s="38"/>
      <c r="J127" s="38"/>
      <c r="K127" s="38"/>
      <c r="L127" s="38"/>
      <c r="M127" s="38"/>
      <c r="N127" s="39"/>
      <c r="O127" s="38"/>
      <c r="P127" s="38"/>
      <c r="Q127" s="38"/>
      <c r="AG127" s="29"/>
    </row>
    <row r="128" spans="2:33">
      <c r="I128" s="38"/>
      <c r="J128" s="38"/>
      <c r="K128" s="38"/>
      <c r="L128" s="38"/>
      <c r="M128" s="38"/>
      <c r="N128" s="39"/>
      <c r="O128" s="38"/>
      <c r="P128" s="38"/>
      <c r="Q128" s="38"/>
      <c r="AG128" s="29"/>
    </row>
    <row r="129" spans="5:33">
      <c r="F129" s="6"/>
      <c r="G129" s="6"/>
      <c r="H129" s="6"/>
      <c r="I129" s="38"/>
      <c r="J129" s="38"/>
      <c r="K129" s="38"/>
      <c r="L129" s="38"/>
      <c r="M129" s="38"/>
      <c r="N129" s="39"/>
      <c r="O129" s="38"/>
      <c r="P129" s="38"/>
      <c r="Q129" s="38"/>
      <c r="AG129" s="29"/>
    </row>
    <row r="130" spans="5:33">
      <c r="F130" s="6"/>
      <c r="G130" s="6"/>
      <c r="H130" s="6"/>
      <c r="I130" s="38"/>
      <c r="J130" s="38"/>
      <c r="K130" s="38"/>
      <c r="L130" s="38"/>
      <c r="M130" s="38"/>
      <c r="N130" s="39"/>
      <c r="O130" s="38"/>
      <c r="P130" s="38"/>
      <c r="Q130" s="38"/>
      <c r="AG130" s="29"/>
    </row>
    <row r="131" spans="5:33">
      <c r="I131" s="38"/>
      <c r="J131" s="38"/>
      <c r="K131" s="38"/>
      <c r="L131" s="38"/>
      <c r="M131" s="38"/>
      <c r="N131" s="39"/>
      <c r="O131" s="38"/>
      <c r="P131" s="38"/>
      <c r="Q131" s="38"/>
      <c r="AG131" s="29"/>
    </row>
    <row r="132" spans="5:33">
      <c r="I132" s="38"/>
      <c r="J132" s="38"/>
      <c r="K132" s="38"/>
      <c r="L132" s="38"/>
      <c r="M132" s="38"/>
      <c r="N132" s="39"/>
      <c r="O132" s="38"/>
      <c r="P132" s="38"/>
      <c r="Q132" s="38"/>
      <c r="AG132" s="29"/>
    </row>
    <row r="133" spans="5:33" ht="28.15">
      <c r="E133" s="14"/>
      <c r="I133" s="38"/>
      <c r="J133" s="38"/>
      <c r="K133" s="38"/>
      <c r="L133" s="38"/>
      <c r="M133" s="38"/>
      <c r="N133" s="39"/>
      <c r="O133" s="38"/>
      <c r="P133" s="38"/>
      <c r="Q133" s="38"/>
      <c r="AG133" s="29"/>
    </row>
    <row r="134" spans="5:33" ht="24">
      <c r="E134" s="15"/>
      <c r="I134" s="38"/>
      <c r="J134" s="38"/>
      <c r="K134" s="38"/>
      <c r="L134" s="38"/>
      <c r="M134" s="38"/>
      <c r="N134" s="39"/>
      <c r="O134" s="38"/>
      <c r="P134" s="38"/>
      <c r="Q134" s="38"/>
      <c r="AG134" s="29"/>
    </row>
    <row r="135" spans="5:33" ht="24">
      <c r="E135" s="15"/>
      <c r="I135" s="38"/>
      <c r="J135" s="38"/>
      <c r="K135" s="38"/>
      <c r="L135" s="38"/>
      <c r="M135" s="38"/>
      <c r="N135" s="39"/>
      <c r="O135" s="38"/>
      <c r="P135" s="38"/>
      <c r="Q135" s="38"/>
      <c r="AG135" s="29"/>
    </row>
    <row r="136" spans="5:33" ht="28.15">
      <c r="E136" s="14"/>
      <c r="I136" s="38"/>
      <c r="J136" s="38"/>
      <c r="K136" s="38"/>
      <c r="L136" s="38"/>
      <c r="M136" s="38"/>
      <c r="N136" s="39"/>
      <c r="O136" s="38"/>
      <c r="P136" s="38"/>
      <c r="Q136" s="38"/>
      <c r="AG136" s="29"/>
    </row>
    <row r="137" spans="5:33" ht="28.15">
      <c r="E137" s="14"/>
      <c r="I137" s="38"/>
      <c r="J137" s="38"/>
      <c r="K137" s="38"/>
      <c r="L137" s="38"/>
      <c r="M137" s="38"/>
      <c r="N137" s="39"/>
      <c r="O137" s="38"/>
      <c r="P137" s="38"/>
      <c r="Q137" s="38"/>
      <c r="AG137" s="29"/>
    </row>
    <row r="138" spans="5:33">
      <c r="I138" s="38"/>
      <c r="J138" s="38"/>
      <c r="K138" s="38"/>
      <c r="L138" s="38"/>
      <c r="M138" s="38"/>
      <c r="N138" s="39"/>
      <c r="O138" s="38"/>
      <c r="P138" s="38"/>
      <c r="Q138" s="38"/>
      <c r="AG138" s="29"/>
    </row>
    <row r="139" spans="5:33">
      <c r="I139" s="38"/>
      <c r="J139" s="38"/>
      <c r="K139" s="38"/>
      <c r="L139" s="38"/>
      <c r="M139" s="38"/>
      <c r="N139" s="39"/>
      <c r="O139" s="38"/>
      <c r="P139" s="38"/>
      <c r="Q139" s="38"/>
      <c r="AG139" s="29"/>
    </row>
    <row r="140" spans="5:33">
      <c r="I140" s="38"/>
      <c r="J140" s="38"/>
      <c r="K140" s="38"/>
      <c r="L140" s="38"/>
      <c r="M140" s="38"/>
      <c r="N140" s="39"/>
      <c r="O140" s="38"/>
      <c r="P140" s="38"/>
      <c r="Q140" s="38"/>
      <c r="AG140" s="29"/>
    </row>
    <row r="141" spans="5:33">
      <c r="I141" s="38"/>
      <c r="J141" s="38"/>
      <c r="K141" s="38"/>
      <c r="L141" s="38"/>
      <c r="M141" s="38"/>
      <c r="N141" s="39"/>
      <c r="O141" s="38"/>
      <c r="P141" s="38"/>
      <c r="Q141" s="38"/>
      <c r="AG141" s="29"/>
    </row>
    <row r="142" spans="5:33">
      <c r="I142" s="38"/>
      <c r="J142" s="38"/>
      <c r="K142" s="38"/>
      <c r="L142" s="38"/>
      <c r="M142" s="38"/>
      <c r="N142" s="39"/>
      <c r="O142" s="38"/>
      <c r="P142" s="38"/>
      <c r="Q142" s="38"/>
      <c r="AG142" s="29"/>
    </row>
    <row r="143" spans="5:33">
      <c r="I143" s="38"/>
      <c r="J143" s="38"/>
      <c r="K143" s="38"/>
      <c r="L143" s="38"/>
      <c r="M143" s="38"/>
      <c r="N143" s="39"/>
      <c r="O143" s="38"/>
      <c r="P143" s="38"/>
      <c r="Q143" s="38"/>
      <c r="AG143" s="29"/>
    </row>
    <row r="144" spans="5:33">
      <c r="I144" s="38"/>
      <c r="J144" s="38"/>
      <c r="K144" s="38"/>
      <c r="L144" s="38"/>
      <c r="M144" s="38"/>
      <c r="N144" s="39"/>
      <c r="O144" s="38"/>
      <c r="P144" s="38"/>
      <c r="Q144" s="38"/>
      <c r="AG144" s="29"/>
    </row>
    <row r="145" spans="9:33">
      <c r="I145" s="38"/>
      <c r="J145" s="38"/>
      <c r="K145" s="38"/>
      <c r="L145" s="38"/>
      <c r="M145" s="38"/>
      <c r="N145" s="39"/>
      <c r="O145" s="38"/>
      <c r="P145" s="38"/>
      <c r="Q145" s="38"/>
      <c r="AG145" s="29"/>
    </row>
    <row r="146" spans="9:33">
      <c r="I146" s="38"/>
      <c r="J146" s="38"/>
      <c r="K146" s="38"/>
      <c r="L146" s="38"/>
      <c r="M146" s="38"/>
      <c r="N146" s="39"/>
      <c r="O146" s="38"/>
      <c r="P146" s="38"/>
      <c r="Q146" s="38"/>
      <c r="AG146" s="29"/>
    </row>
    <row r="147" spans="9:33">
      <c r="I147" s="38"/>
      <c r="J147" s="38"/>
      <c r="K147" s="38"/>
      <c r="L147" s="38"/>
      <c r="M147" s="38"/>
      <c r="N147" s="39"/>
      <c r="O147" s="38"/>
      <c r="P147" s="38"/>
      <c r="Q147" s="38"/>
      <c r="AG147" s="29"/>
    </row>
    <row r="148" spans="9:33">
      <c r="I148" s="38"/>
      <c r="J148" s="38"/>
      <c r="K148" s="38"/>
      <c r="L148" s="38"/>
      <c r="M148" s="38"/>
      <c r="N148" s="39"/>
      <c r="O148" s="38"/>
      <c r="P148" s="38"/>
      <c r="Q148" s="38"/>
      <c r="AG148" s="29"/>
    </row>
    <row r="149" spans="9:33">
      <c r="I149" s="38"/>
      <c r="J149" s="38"/>
      <c r="K149" s="38"/>
      <c r="L149" s="38"/>
      <c r="M149" s="38"/>
      <c r="N149" s="39"/>
      <c r="O149" s="38"/>
      <c r="P149" s="38"/>
      <c r="Q149" s="38"/>
      <c r="AG149" s="29"/>
    </row>
    <row r="150" spans="9:33">
      <c r="I150" s="38"/>
      <c r="J150" s="38"/>
      <c r="K150" s="38"/>
      <c r="L150" s="38"/>
      <c r="M150" s="38"/>
      <c r="N150" s="39"/>
      <c r="O150" s="38"/>
      <c r="P150" s="38"/>
      <c r="Q150" s="38"/>
      <c r="AG150" s="29"/>
    </row>
    <row r="151" spans="9:33">
      <c r="I151" s="38"/>
      <c r="J151" s="38"/>
      <c r="K151" s="38"/>
      <c r="L151" s="38"/>
      <c r="M151" s="38"/>
      <c r="N151" s="39"/>
      <c r="O151" s="38"/>
      <c r="P151" s="38"/>
      <c r="Q151" s="38"/>
      <c r="AG151" s="29"/>
    </row>
    <row r="152" spans="9:33">
      <c r="I152" s="38"/>
      <c r="J152" s="38"/>
      <c r="K152" s="38"/>
      <c r="L152" s="38"/>
      <c r="M152" s="38"/>
      <c r="N152" s="39"/>
      <c r="O152" s="38"/>
      <c r="P152" s="38"/>
      <c r="Q152" s="38"/>
      <c r="AG152" s="29"/>
    </row>
    <row r="153" spans="9:33">
      <c r="I153" s="38"/>
      <c r="J153" s="38"/>
      <c r="K153" s="38"/>
      <c r="L153" s="38"/>
      <c r="M153" s="38"/>
      <c r="N153" s="39"/>
      <c r="O153" s="38"/>
      <c r="P153" s="38"/>
      <c r="Q153" s="38"/>
      <c r="AG153" s="29"/>
    </row>
    <row r="154" spans="9:33">
      <c r="I154" s="38"/>
      <c r="J154" s="38"/>
      <c r="K154" s="38"/>
      <c r="L154" s="38"/>
      <c r="M154" s="38"/>
      <c r="N154" s="39"/>
      <c r="O154" s="38"/>
      <c r="P154" s="38"/>
      <c r="Q154" s="38"/>
      <c r="AG154" s="29"/>
    </row>
    <row r="155" spans="9:33">
      <c r="I155" s="38"/>
      <c r="J155" s="38"/>
      <c r="K155" s="38"/>
      <c r="L155" s="38"/>
      <c r="M155" s="38"/>
      <c r="N155" s="39"/>
      <c r="O155" s="38"/>
      <c r="P155" s="38"/>
      <c r="Q155" s="38"/>
      <c r="AG155" s="29"/>
    </row>
    <row r="156" spans="9:33">
      <c r="I156" s="38"/>
      <c r="J156" s="38"/>
      <c r="K156" s="38"/>
      <c r="L156" s="38"/>
      <c r="M156" s="38"/>
      <c r="N156" s="39"/>
      <c r="O156" s="38"/>
      <c r="P156" s="38"/>
      <c r="Q156" s="38"/>
      <c r="AG156" s="29"/>
    </row>
    <row r="157" spans="9:33">
      <c r="I157" s="38"/>
      <c r="J157" s="38"/>
      <c r="K157" s="38"/>
      <c r="L157" s="38"/>
      <c r="M157" s="38"/>
      <c r="N157" s="39"/>
      <c r="O157" s="38"/>
      <c r="P157" s="38"/>
      <c r="Q157" s="38"/>
      <c r="AG157" s="29"/>
    </row>
    <row r="158" spans="9:33">
      <c r="I158" s="38"/>
      <c r="J158" s="38"/>
      <c r="K158" s="38"/>
      <c r="L158" s="38"/>
      <c r="M158" s="38"/>
      <c r="N158" s="39"/>
      <c r="O158" s="38"/>
      <c r="P158" s="38"/>
      <c r="Q158" s="38"/>
      <c r="AG158" s="29"/>
    </row>
    <row r="159" spans="9:33">
      <c r="I159" s="38"/>
      <c r="J159" s="38"/>
      <c r="K159" s="38"/>
      <c r="L159" s="38"/>
      <c r="M159" s="38"/>
      <c r="N159" s="39"/>
      <c r="O159" s="38"/>
      <c r="P159" s="38"/>
      <c r="Q159" s="38"/>
      <c r="AG159" s="29"/>
    </row>
    <row r="160" spans="9:33">
      <c r="I160" s="38"/>
      <c r="J160" s="38"/>
      <c r="K160" s="38"/>
      <c r="L160" s="38"/>
      <c r="M160" s="38"/>
      <c r="N160" s="39"/>
      <c r="O160" s="38"/>
      <c r="P160" s="38"/>
      <c r="Q160" s="38"/>
      <c r="AG160" s="29"/>
    </row>
    <row r="161" spans="9:33">
      <c r="I161" s="38"/>
      <c r="J161" s="38"/>
      <c r="K161" s="38"/>
      <c r="L161" s="38"/>
      <c r="M161" s="38"/>
      <c r="N161" s="39"/>
      <c r="O161" s="38"/>
      <c r="P161" s="38"/>
      <c r="Q161" s="38"/>
      <c r="AG161" s="29"/>
    </row>
    <row r="162" spans="9:33">
      <c r="I162" s="38"/>
      <c r="J162" s="38"/>
      <c r="K162" s="38"/>
      <c r="L162" s="38"/>
      <c r="M162" s="38"/>
      <c r="N162" s="39"/>
      <c r="O162" s="38"/>
      <c r="P162" s="38"/>
      <c r="Q162" s="38"/>
      <c r="AG162" s="29"/>
    </row>
    <row r="163" spans="9:33">
      <c r="I163" s="38"/>
      <c r="J163" s="38"/>
      <c r="K163" s="38"/>
      <c r="L163" s="38"/>
      <c r="M163" s="38"/>
      <c r="N163" s="39"/>
      <c r="O163" s="38"/>
      <c r="P163" s="38"/>
      <c r="Q163" s="38"/>
      <c r="AG163" s="29"/>
    </row>
    <row r="164" spans="9:33">
      <c r="I164" s="38"/>
      <c r="J164" s="38"/>
      <c r="K164" s="38"/>
      <c r="L164" s="38"/>
      <c r="M164" s="38"/>
      <c r="N164" s="39"/>
      <c r="O164" s="38"/>
      <c r="P164" s="38"/>
      <c r="Q164" s="38"/>
      <c r="AG164" s="29"/>
    </row>
    <row r="165" spans="9:33">
      <c r="I165" s="38"/>
      <c r="J165" s="38"/>
      <c r="K165" s="38"/>
      <c r="L165" s="38"/>
      <c r="M165" s="38"/>
      <c r="N165" s="39"/>
      <c r="O165" s="38"/>
      <c r="P165" s="38"/>
      <c r="Q165" s="38"/>
      <c r="AG165" s="29"/>
    </row>
    <row r="166" spans="9:33">
      <c r="I166" s="38"/>
      <c r="J166" s="38"/>
      <c r="K166" s="38"/>
      <c r="L166" s="38"/>
      <c r="M166" s="38"/>
      <c r="N166" s="39"/>
      <c r="O166" s="38"/>
      <c r="P166" s="38"/>
      <c r="Q166" s="38"/>
      <c r="AG166" s="29"/>
    </row>
    <row r="167" spans="9:33">
      <c r="I167" s="38"/>
      <c r="J167" s="38"/>
      <c r="K167" s="38"/>
      <c r="L167" s="38"/>
      <c r="M167" s="38"/>
      <c r="N167" s="39"/>
      <c r="O167" s="38"/>
      <c r="P167" s="38"/>
      <c r="Q167" s="38"/>
      <c r="AG167" s="29"/>
    </row>
    <row r="168" spans="9:33">
      <c r="I168" s="38"/>
      <c r="J168" s="38"/>
      <c r="K168" s="38"/>
      <c r="L168" s="38"/>
      <c r="M168" s="38"/>
      <c r="N168" s="39"/>
      <c r="O168" s="38"/>
      <c r="P168" s="38"/>
      <c r="Q168" s="38"/>
      <c r="AG168" s="29"/>
    </row>
    <row r="169" spans="9:33">
      <c r="I169" s="38"/>
      <c r="J169" s="38"/>
      <c r="K169" s="38"/>
      <c r="L169" s="38"/>
      <c r="M169" s="38"/>
      <c r="N169" s="39"/>
      <c r="O169" s="38"/>
      <c r="P169" s="38"/>
      <c r="Q169" s="38"/>
      <c r="AG169" s="29"/>
    </row>
    <row r="170" spans="9:33">
      <c r="I170" s="38"/>
      <c r="J170" s="38"/>
      <c r="K170" s="38"/>
      <c r="L170" s="38"/>
      <c r="M170" s="38"/>
      <c r="N170" s="39"/>
      <c r="O170" s="38"/>
      <c r="P170" s="38"/>
      <c r="Q170" s="38"/>
      <c r="AG170" s="29"/>
    </row>
    <row r="171" spans="9:33">
      <c r="I171" s="38"/>
      <c r="J171" s="38"/>
      <c r="K171" s="38"/>
      <c r="L171" s="38"/>
      <c r="M171" s="38"/>
      <c r="N171" s="39"/>
      <c r="O171" s="38"/>
      <c r="P171" s="38"/>
      <c r="Q171" s="38"/>
      <c r="AG171" s="29"/>
    </row>
    <row r="172" spans="9:33">
      <c r="I172" s="38"/>
      <c r="J172" s="38"/>
      <c r="K172" s="38"/>
      <c r="L172" s="38"/>
      <c r="M172" s="38"/>
      <c r="N172" s="39"/>
      <c r="O172" s="38"/>
      <c r="P172" s="38"/>
      <c r="Q172" s="38"/>
      <c r="AG172" s="29"/>
    </row>
    <row r="173" spans="9:33">
      <c r="I173" s="38"/>
      <c r="J173" s="38"/>
      <c r="K173" s="38"/>
      <c r="L173" s="38"/>
      <c r="M173" s="38"/>
      <c r="N173" s="39"/>
      <c r="O173" s="38"/>
      <c r="P173" s="38"/>
      <c r="Q173" s="38"/>
      <c r="AG173" s="29"/>
    </row>
    <row r="174" spans="9:33">
      <c r="I174" s="38"/>
      <c r="J174" s="38"/>
      <c r="K174" s="38"/>
      <c r="L174" s="38"/>
      <c r="M174" s="38"/>
      <c r="N174" s="39"/>
      <c r="O174" s="38"/>
      <c r="P174" s="38"/>
      <c r="Q174" s="38"/>
      <c r="AG174" s="29"/>
    </row>
    <row r="175" spans="9:33">
      <c r="I175" s="38"/>
      <c r="J175" s="38"/>
      <c r="K175" s="38"/>
      <c r="L175" s="38"/>
      <c r="M175" s="38"/>
      <c r="N175" s="39"/>
      <c r="O175" s="38"/>
      <c r="P175" s="38"/>
      <c r="Q175" s="38"/>
      <c r="AG175" s="29"/>
    </row>
    <row r="176" spans="9:33">
      <c r="I176" s="38"/>
      <c r="J176" s="38"/>
      <c r="K176" s="38"/>
      <c r="L176" s="38"/>
      <c r="M176" s="38"/>
      <c r="N176" s="39"/>
      <c r="O176" s="38"/>
      <c r="P176" s="38"/>
      <c r="Q176" s="38"/>
      <c r="AG176" s="29"/>
    </row>
    <row r="177" spans="9:33">
      <c r="I177" s="38"/>
      <c r="J177" s="38"/>
      <c r="K177" s="38"/>
      <c r="L177" s="38"/>
      <c r="M177" s="38"/>
      <c r="N177" s="39"/>
      <c r="O177" s="38"/>
      <c r="P177" s="38"/>
      <c r="Q177" s="38"/>
      <c r="AG177" s="29"/>
    </row>
    <row r="178" spans="9:33">
      <c r="I178" s="38"/>
      <c r="J178" s="38"/>
      <c r="K178" s="38"/>
      <c r="L178" s="38"/>
      <c r="M178" s="38"/>
      <c r="N178" s="39"/>
      <c r="O178" s="38"/>
      <c r="P178" s="38"/>
      <c r="Q178" s="38"/>
      <c r="AG178" s="29"/>
    </row>
    <row r="179" spans="9:33">
      <c r="I179" s="38"/>
      <c r="J179" s="38"/>
      <c r="K179" s="38"/>
      <c r="L179" s="38"/>
      <c r="M179" s="38"/>
      <c r="N179" s="39"/>
      <c r="O179" s="38"/>
      <c r="P179" s="38"/>
      <c r="Q179" s="38"/>
      <c r="AG179" s="29"/>
    </row>
    <row r="180" spans="9:33">
      <c r="I180" s="38"/>
      <c r="J180" s="38"/>
      <c r="K180" s="38"/>
      <c r="L180" s="38"/>
      <c r="M180" s="38"/>
      <c r="N180" s="39"/>
      <c r="O180" s="38"/>
      <c r="P180" s="38"/>
      <c r="Q180" s="38"/>
      <c r="AG180" s="29"/>
    </row>
    <row r="181" spans="9:33">
      <c r="I181" s="38"/>
      <c r="J181" s="38"/>
      <c r="K181" s="38"/>
      <c r="L181" s="38"/>
      <c r="M181" s="38"/>
      <c r="N181" s="39"/>
      <c r="O181" s="38"/>
      <c r="P181" s="38"/>
      <c r="Q181" s="38"/>
      <c r="AG181" s="29"/>
    </row>
    <row r="182" spans="9:33">
      <c r="I182" s="38"/>
      <c r="J182" s="38"/>
      <c r="K182" s="38"/>
      <c r="L182" s="38"/>
      <c r="M182" s="38"/>
      <c r="N182" s="39"/>
      <c r="O182" s="38"/>
      <c r="P182" s="38"/>
      <c r="Q182" s="38"/>
      <c r="AG182" s="29"/>
    </row>
    <row r="183" spans="9:33">
      <c r="I183" s="38"/>
      <c r="J183" s="38"/>
      <c r="K183" s="38"/>
      <c r="L183" s="38"/>
      <c r="M183" s="38"/>
      <c r="N183" s="39"/>
      <c r="O183" s="38"/>
      <c r="P183" s="38"/>
      <c r="Q183" s="38"/>
      <c r="AG183" s="29"/>
    </row>
    <row r="184" spans="9:33">
      <c r="I184" s="38"/>
      <c r="J184" s="38"/>
      <c r="K184" s="38"/>
      <c r="L184" s="38"/>
      <c r="M184" s="38"/>
      <c r="N184" s="39"/>
      <c r="O184" s="38"/>
      <c r="P184" s="38"/>
      <c r="Q184" s="38"/>
      <c r="AG184" s="29"/>
    </row>
    <row r="185" spans="9:33">
      <c r="I185" s="38"/>
      <c r="J185" s="38"/>
      <c r="K185" s="38"/>
      <c r="L185" s="38"/>
      <c r="M185" s="38"/>
      <c r="N185" s="39"/>
      <c r="O185" s="38"/>
      <c r="P185" s="38"/>
      <c r="Q185" s="38"/>
      <c r="AG185" s="29"/>
    </row>
    <row r="186" spans="9:33">
      <c r="I186" s="38"/>
      <c r="J186" s="38"/>
      <c r="K186" s="38"/>
      <c r="L186" s="38"/>
      <c r="M186" s="38"/>
      <c r="N186" s="39"/>
      <c r="O186" s="38"/>
      <c r="P186" s="38"/>
      <c r="Q186" s="38"/>
      <c r="AG186" s="29"/>
    </row>
    <row r="187" spans="9:33">
      <c r="I187" s="38"/>
      <c r="J187" s="38"/>
      <c r="K187" s="38"/>
      <c r="L187" s="38"/>
      <c r="M187" s="38"/>
      <c r="N187" s="39"/>
      <c r="O187" s="38"/>
      <c r="P187" s="38"/>
      <c r="Q187" s="38"/>
      <c r="AG187" s="29"/>
    </row>
    <row r="188" spans="9:33">
      <c r="I188" s="38"/>
      <c r="J188" s="38"/>
      <c r="K188" s="38"/>
      <c r="L188" s="38"/>
      <c r="M188" s="38"/>
      <c r="N188" s="39"/>
      <c r="O188" s="38"/>
      <c r="P188" s="38"/>
      <c r="Q188" s="38"/>
      <c r="AG188" s="29"/>
    </row>
    <row r="189" spans="9:33">
      <c r="I189" s="38"/>
      <c r="J189" s="38"/>
      <c r="K189" s="38"/>
      <c r="L189" s="38"/>
      <c r="M189" s="38"/>
      <c r="N189" s="39"/>
      <c r="O189" s="38"/>
      <c r="P189" s="38"/>
      <c r="Q189" s="38"/>
      <c r="AG189" s="29"/>
    </row>
    <row r="190" spans="9:33">
      <c r="I190" s="38"/>
      <c r="J190" s="38"/>
      <c r="K190" s="38"/>
      <c r="L190" s="38"/>
      <c r="M190" s="38"/>
      <c r="N190" s="39"/>
      <c r="O190" s="38"/>
      <c r="P190" s="38"/>
      <c r="Q190" s="38"/>
      <c r="AG190" s="29"/>
    </row>
    <row r="191" spans="9:33">
      <c r="I191" s="38"/>
      <c r="J191" s="38"/>
      <c r="K191" s="38"/>
      <c r="L191" s="38"/>
      <c r="M191" s="38"/>
      <c r="N191" s="39"/>
      <c r="O191" s="38"/>
      <c r="P191" s="38"/>
      <c r="Q191" s="38"/>
      <c r="AG191" s="29"/>
    </row>
    <row r="192" spans="9:33">
      <c r="I192" s="38"/>
      <c r="J192" s="38"/>
      <c r="K192" s="38"/>
      <c r="L192" s="38"/>
      <c r="M192" s="38"/>
      <c r="N192" s="39"/>
      <c r="O192" s="38"/>
      <c r="P192" s="38"/>
      <c r="Q192" s="38"/>
      <c r="AG192" s="29"/>
    </row>
    <row r="193" spans="9:33">
      <c r="I193" s="38"/>
      <c r="J193" s="38"/>
      <c r="K193" s="38"/>
      <c r="L193" s="38"/>
      <c r="M193" s="38"/>
      <c r="N193" s="39"/>
      <c r="O193" s="38"/>
      <c r="P193" s="38"/>
      <c r="Q193" s="38"/>
      <c r="AG193" s="29"/>
    </row>
    <row r="194" spans="9:33">
      <c r="I194" s="38"/>
      <c r="J194" s="38"/>
      <c r="K194" s="38"/>
      <c r="L194" s="38"/>
      <c r="M194" s="38"/>
      <c r="N194" s="39"/>
      <c r="O194" s="38"/>
      <c r="P194" s="38"/>
      <c r="Q194" s="38"/>
      <c r="AG194" s="29"/>
    </row>
    <row r="195" spans="9:33">
      <c r="I195" s="38"/>
      <c r="J195" s="38"/>
      <c r="K195" s="38"/>
      <c r="L195" s="38"/>
      <c r="M195" s="38"/>
      <c r="N195" s="39"/>
      <c r="O195" s="38"/>
      <c r="P195" s="38"/>
      <c r="Q195" s="38"/>
      <c r="AG195" s="29"/>
    </row>
    <row r="196" spans="9:33">
      <c r="I196" s="38"/>
      <c r="J196" s="38"/>
      <c r="K196" s="38"/>
      <c r="L196" s="38"/>
      <c r="M196" s="38"/>
      <c r="N196" s="39"/>
      <c r="O196" s="38"/>
      <c r="P196" s="38"/>
      <c r="Q196" s="38"/>
      <c r="AG196" s="29"/>
    </row>
    <row r="197" spans="9:33">
      <c r="I197" s="38"/>
      <c r="J197" s="38"/>
      <c r="K197" s="38"/>
      <c r="L197" s="38"/>
      <c r="M197" s="38"/>
      <c r="N197" s="39"/>
      <c r="O197" s="38"/>
      <c r="P197" s="38"/>
      <c r="Q197" s="38"/>
      <c r="AG197" s="29"/>
    </row>
    <row r="198" spans="9:33">
      <c r="I198" s="38"/>
      <c r="J198" s="38"/>
      <c r="K198" s="38"/>
      <c r="L198" s="38"/>
      <c r="M198" s="38"/>
      <c r="N198" s="39"/>
      <c r="O198" s="38"/>
      <c r="P198" s="38"/>
      <c r="Q198" s="38"/>
      <c r="AG198" s="29"/>
    </row>
    <row r="199" spans="9:33">
      <c r="I199" s="38"/>
      <c r="J199" s="38"/>
      <c r="K199" s="38"/>
      <c r="L199" s="38"/>
      <c r="M199" s="38"/>
      <c r="N199" s="39"/>
      <c r="O199" s="38"/>
      <c r="P199" s="38"/>
      <c r="Q199" s="38"/>
      <c r="AG199" s="29"/>
    </row>
    <row r="200" spans="9:33">
      <c r="I200" s="38"/>
      <c r="J200" s="38"/>
      <c r="K200" s="38"/>
      <c r="L200" s="38"/>
      <c r="M200" s="38"/>
      <c r="N200" s="39"/>
      <c r="O200" s="38"/>
      <c r="P200" s="38"/>
      <c r="Q200" s="38"/>
      <c r="AG200" s="29"/>
    </row>
    <row r="201" spans="9:33">
      <c r="I201" s="38"/>
      <c r="J201" s="38"/>
      <c r="K201" s="38"/>
      <c r="L201" s="38"/>
      <c r="M201" s="38"/>
      <c r="N201" s="39"/>
      <c r="O201" s="38"/>
      <c r="P201" s="38"/>
      <c r="Q201" s="38"/>
      <c r="AG201" s="29"/>
    </row>
    <row r="202" spans="9:33">
      <c r="I202" s="38"/>
      <c r="J202" s="38"/>
      <c r="K202" s="38"/>
      <c r="L202" s="38"/>
      <c r="M202" s="38"/>
      <c r="N202" s="39"/>
      <c r="O202" s="38"/>
      <c r="P202" s="38"/>
      <c r="Q202" s="38"/>
      <c r="AG202" s="29"/>
    </row>
    <row r="203" spans="9:33">
      <c r="I203" s="38"/>
      <c r="J203" s="38"/>
      <c r="K203" s="38"/>
      <c r="L203" s="38"/>
      <c r="M203" s="38"/>
      <c r="N203" s="39"/>
      <c r="O203" s="38"/>
      <c r="P203" s="38"/>
      <c r="Q203" s="38"/>
      <c r="AG203" s="29"/>
    </row>
    <row r="204" spans="9:33">
      <c r="I204" s="38"/>
      <c r="J204" s="38"/>
      <c r="K204" s="38"/>
      <c r="L204" s="38"/>
      <c r="M204" s="38"/>
      <c r="N204" s="39"/>
      <c r="O204" s="38"/>
      <c r="P204" s="38"/>
      <c r="Q204" s="38"/>
      <c r="AG204" s="29"/>
    </row>
    <row r="205" spans="9:33">
      <c r="I205" s="38"/>
      <c r="J205" s="38"/>
      <c r="K205" s="38"/>
      <c r="L205" s="38"/>
      <c r="M205" s="38"/>
      <c r="N205" s="39"/>
      <c r="O205" s="38"/>
      <c r="P205" s="38"/>
      <c r="Q205" s="38"/>
      <c r="AG205" s="29"/>
    </row>
    <row r="206" spans="9:33">
      <c r="I206" s="38"/>
      <c r="J206" s="38"/>
      <c r="K206" s="38"/>
      <c r="L206" s="38"/>
      <c r="M206" s="38"/>
      <c r="N206" s="39"/>
      <c r="O206" s="38"/>
      <c r="P206" s="38"/>
      <c r="Q206" s="38"/>
      <c r="AG206" s="29"/>
    </row>
    <row r="207" spans="9:33">
      <c r="I207" s="38"/>
      <c r="J207" s="38"/>
      <c r="K207" s="38"/>
      <c r="L207" s="38"/>
      <c r="M207" s="38"/>
      <c r="N207" s="39"/>
      <c r="O207" s="38"/>
      <c r="P207" s="38"/>
      <c r="Q207" s="38"/>
      <c r="AG207" s="29"/>
    </row>
    <row r="208" spans="9:33">
      <c r="I208" s="38"/>
      <c r="J208" s="38"/>
      <c r="K208" s="38"/>
      <c r="L208" s="38"/>
      <c r="M208" s="38"/>
      <c r="N208" s="39"/>
      <c r="O208" s="38"/>
      <c r="P208" s="38"/>
      <c r="Q208" s="38"/>
      <c r="AG208" s="29"/>
    </row>
    <row r="209" spans="9:33">
      <c r="I209" s="38"/>
      <c r="J209" s="38"/>
      <c r="K209" s="38"/>
      <c r="L209" s="38"/>
      <c r="M209" s="38"/>
      <c r="N209" s="39"/>
      <c r="O209" s="38"/>
      <c r="P209" s="38"/>
      <c r="Q209" s="38"/>
      <c r="AG209" s="29"/>
    </row>
    <row r="210" spans="9:33">
      <c r="I210" s="38"/>
      <c r="J210" s="38"/>
      <c r="K210" s="38"/>
      <c r="L210" s="38"/>
      <c r="M210" s="38"/>
      <c r="N210" s="39"/>
      <c r="O210" s="38"/>
      <c r="P210" s="38"/>
      <c r="Q210" s="38"/>
      <c r="AG210" s="29"/>
    </row>
    <row r="211" spans="9:33">
      <c r="I211" s="38"/>
      <c r="J211" s="38"/>
      <c r="K211" s="38"/>
      <c r="L211" s="38"/>
      <c r="M211" s="38"/>
      <c r="N211" s="39"/>
      <c r="O211" s="38"/>
      <c r="P211" s="38"/>
      <c r="Q211" s="38"/>
      <c r="AG211" s="29"/>
    </row>
    <row r="212" spans="9:33">
      <c r="I212" s="38"/>
      <c r="J212" s="38"/>
      <c r="K212" s="38"/>
      <c r="L212" s="38"/>
      <c r="M212" s="38"/>
      <c r="N212" s="39"/>
      <c r="O212" s="38"/>
      <c r="P212" s="38"/>
      <c r="Q212" s="38"/>
      <c r="AG212" s="29"/>
    </row>
    <row r="213" spans="9:33">
      <c r="I213" s="38"/>
      <c r="J213" s="38"/>
      <c r="K213" s="38"/>
      <c r="L213" s="38"/>
      <c r="M213" s="38"/>
      <c r="N213" s="39"/>
      <c r="O213" s="38"/>
      <c r="P213" s="38"/>
      <c r="Q213" s="38"/>
      <c r="AG213" s="29"/>
    </row>
    <row r="214" spans="9:33">
      <c r="I214" s="38"/>
      <c r="J214" s="38"/>
      <c r="K214" s="38"/>
      <c r="L214" s="38"/>
      <c r="M214" s="38"/>
      <c r="N214" s="39"/>
      <c r="O214" s="38"/>
      <c r="P214" s="38"/>
      <c r="Q214" s="38"/>
      <c r="AG214" s="29"/>
    </row>
    <row r="215" spans="9:33">
      <c r="I215" s="38"/>
      <c r="J215" s="38"/>
      <c r="K215" s="38"/>
      <c r="L215" s="38"/>
      <c r="M215" s="38"/>
      <c r="N215" s="39"/>
      <c r="O215" s="38"/>
      <c r="P215" s="38"/>
      <c r="Q215" s="38"/>
      <c r="AG215" s="29"/>
    </row>
    <row r="216" spans="9:33">
      <c r="I216" s="38"/>
      <c r="J216" s="38"/>
      <c r="K216" s="38"/>
      <c r="L216" s="38"/>
      <c r="M216" s="38"/>
      <c r="N216" s="39"/>
      <c r="O216" s="38"/>
      <c r="P216" s="38"/>
      <c r="Q216" s="38"/>
      <c r="AG216" s="29"/>
    </row>
    <row r="217" spans="9:33">
      <c r="I217" s="38"/>
      <c r="J217" s="38"/>
      <c r="K217" s="38"/>
      <c r="L217" s="38"/>
      <c r="M217" s="38"/>
      <c r="N217" s="39"/>
      <c r="O217" s="38"/>
      <c r="P217" s="38"/>
      <c r="Q217" s="38"/>
      <c r="AG217" s="29"/>
    </row>
    <row r="218" spans="9:33">
      <c r="I218" s="38"/>
      <c r="J218" s="38"/>
      <c r="K218" s="38"/>
      <c r="L218" s="38"/>
      <c r="M218" s="38"/>
      <c r="N218" s="39"/>
      <c r="O218" s="38"/>
      <c r="P218" s="38"/>
      <c r="Q218" s="38"/>
      <c r="AG218" s="29"/>
    </row>
    <row r="219" spans="9:33">
      <c r="I219" s="38"/>
      <c r="J219" s="38"/>
      <c r="K219" s="38"/>
      <c r="L219" s="38"/>
      <c r="M219" s="38"/>
      <c r="N219" s="39"/>
      <c r="O219" s="38"/>
      <c r="P219" s="38"/>
      <c r="Q219" s="38"/>
      <c r="AG219" s="29"/>
    </row>
    <row r="220" spans="9:33">
      <c r="I220" s="38"/>
      <c r="J220" s="38"/>
      <c r="K220" s="38"/>
      <c r="L220" s="38"/>
      <c r="M220" s="38"/>
      <c r="N220" s="39"/>
      <c r="O220" s="38"/>
      <c r="P220" s="38"/>
      <c r="Q220" s="38"/>
      <c r="AG220" s="29"/>
    </row>
    <row r="221" spans="9:33">
      <c r="I221" s="38"/>
      <c r="J221" s="38"/>
      <c r="K221" s="38"/>
      <c r="L221" s="38"/>
      <c r="M221" s="38"/>
      <c r="N221" s="39"/>
      <c r="O221" s="38"/>
      <c r="P221" s="38"/>
      <c r="Q221" s="38"/>
      <c r="AG221" s="29"/>
    </row>
    <row r="222" spans="9:33">
      <c r="I222" s="38"/>
      <c r="J222" s="38"/>
      <c r="K222" s="38"/>
      <c r="L222" s="38"/>
      <c r="M222" s="38"/>
      <c r="N222" s="39"/>
      <c r="O222" s="38"/>
      <c r="P222" s="38"/>
      <c r="Q222" s="38"/>
      <c r="AG222" s="29"/>
    </row>
    <row r="223" spans="9:33">
      <c r="I223" s="38"/>
      <c r="J223" s="38"/>
      <c r="K223" s="38"/>
      <c r="L223" s="38"/>
      <c r="M223" s="38"/>
      <c r="N223" s="39"/>
      <c r="O223" s="38"/>
      <c r="P223" s="38"/>
      <c r="Q223" s="38"/>
      <c r="AG223" s="29"/>
    </row>
    <row r="224" spans="9:33">
      <c r="I224" s="38"/>
      <c r="J224" s="38"/>
      <c r="K224" s="38"/>
      <c r="L224" s="38"/>
      <c r="M224" s="38"/>
      <c r="N224" s="39"/>
      <c r="O224" s="38"/>
      <c r="P224" s="38"/>
      <c r="Q224" s="38"/>
      <c r="AG224" s="29"/>
    </row>
    <row r="225" spans="9:33">
      <c r="I225" s="38"/>
      <c r="J225" s="38"/>
      <c r="K225" s="38"/>
      <c r="L225" s="38"/>
      <c r="M225" s="38"/>
      <c r="N225" s="39"/>
      <c r="O225" s="38"/>
      <c r="P225" s="38"/>
      <c r="Q225" s="38"/>
      <c r="AG225" s="29"/>
    </row>
    <row r="226" spans="9:33">
      <c r="I226" s="38"/>
      <c r="J226" s="38"/>
      <c r="K226" s="38"/>
      <c r="L226" s="38"/>
      <c r="M226" s="38"/>
      <c r="N226" s="39"/>
      <c r="O226" s="38"/>
      <c r="P226" s="38"/>
      <c r="Q226" s="38"/>
      <c r="AG226" s="29"/>
    </row>
    <row r="227" spans="9:33">
      <c r="I227" s="38"/>
      <c r="J227" s="38"/>
      <c r="K227" s="38"/>
      <c r="L227" s="38"/>
      <c r="M227" s="38"/>
      <c r="N227" s="39"/>
      <c r="O227" s="38"/>
      <c r="P227" s="38"/>
      <c r="Q227" s="38"/>
      <c r="AG227" s="29"/>
    </row>
    <row r="228" spans="9:33">
      <c r="I228" s="38"/>
      <c r="J228" s="38"/>
      <c r="K228" s="38"/>
      <c r="L228" s="38"/>
      <c r="M228" s="38"/>
      <c r="N228" s="39"/>
      <c r="O228" s="38"/>
      <c r="P228" s="38"/>
      <c r="Q228" s="38"/>
      <c r="AG228" s="29"/>
    </row>
    <row r="229" spans="9:33">
      <c r="I229" s="38"/>
      <c r="J229" s="38"/>
      <c r="K229" s="38"/>
      <c r="L229" s="38"/>
      <c r="M229" s="38"/>
      <c r="N229" s="39"/>
      <c r="O229" s="38"/>
      <c r="P229" s="38"/>
      <c r="Q229" s="38"/>
      <c r="AG229" s="29"/>
    </row>
    <row r="230" spans="9:33">
      <c r="I230" s="38"/>
      <c r="J230" s="38"/>
      <c r="K230" s="38"/>
      <c r="L230" s="38"/>
      <c r="M230" s="38"/>
      <c r="N230" s="39"/>
      <c r="O230" s="38"/>
      <c r="P230" s="38"/>
      <c r="Q230" s="38"/>
      <c r="AG230" s="29"/>
    </row>
    <row r="231" spans="9:33">
      <c r="I231" s="38"/>
      <c r="J231" s="38"/>
      <c r="K231" s="38"/>
      <c r="L231" s="38"/>
      <c r="M231" s="38"/>
      <c r="N231" s="39"/>
      <c r="O231" s="38"/>
      <c r="P231" s="38"/>
      <c r="Q231" s="38"/>
      <c r="AG231" s="29"/>
    </row>
    <row r="232" spans="9:33">
      <c r="I232" s="38"/>
      <c r="J232" s="38"/>
      <c r="K232" s="38"/>
      <c r="L232" s="38"/>
      <c r="M232" s="38"/>
      <c r="N232" s="39"/>
      <c r="O232" s="38"/>
      <c r="P232" s="38"/>
      <c r="Q232" s="38"/>
      <c r="AG232" s="29"/>
    </row>
    <row r="233" spans="9:33">
      <c r="I233" s="38"/>
      <c r="J233" s="38"/>
      <c r="K233" s="38"/>
      <c r="L233" s="38"/>
      <c r="M233" s="38"/>
      <c r="N233" s="39"/>
      <c r="O233" s="38"/>
      <c r="P233" s="38"/>
      <c r="Q233" s="38"/>
      <c r="AG233" s="29"/>
    </row>
    <row r="234" spans="9:33">
      <c r="I234" s="38"/>
      <c r="J234" s="38"/>
      <c r="K234" s="38"/>
      <c r="L234" s="38"/>
      <c r="M234" s="38"/>
      <c r="N234" s="39"/>
      <c r="O234" s="38"/>
      <c r="P234" s="38"/>
      <c r="Q234" s="38"/>
      <c r="AG234" s="29"/>
    </row>
    <row r="235" spans="9:33">
      <c r="I235" s="38"/>
      <c r="J235" s="38"/>
      <c r="K235" s="38"/>
      <c r="L235" s="38"/>
      <c r="M235" s="38"/>
      <c r="N235" s="39"/>
      <c r="O235" s="38"/>
      <c r="P235" s="38"/>
      <c r="Q235" s="38"/>
      <c r="AG235" s="29"/>
    </row>
    <row r="236" spans="9:33">
      <c r="I236" s="38"/>
      <c r="J236" s="38"/>
      <c r="K236" s="38"/>
      <c r="L236" s="38"/>
      <c r="M236" s="38"/>
      <c r="N236" s="39"/>
      <c r="O236" s="38"/>
      <c r="P236" s="38"/>
      <c r="Q236" s="38"/>
      <c r="AG236" s="29"/>
    </row>
    <row r="237" spans="9:33">
      <c r="I237" s="38"/>
      <c r="J237" s="38"/>
      <c r="K237" s="38"/>
      <c r="L237" s="38"/>
      <c r="M237" s="38"/>
      <c r="N237" s="39"/>
      <c r="O237" s="38"/>
      <c r="P237" s="38"/>
      <c r="Q237" s="38"/>
      <c r="AG237" s="29"/>
    </row>
    <row r="238" spans="9:33">
      <c r="I238" s="38"/>
      <c r="J238" s="38"/>
      <c r="K238" s="38"/>
      <c r="L238" s="38"/>
      <c r="M238" s="38"/>
      <c r="N238" s="39"/>
      <c r="O238" s="38"/>
      <c r="P238" s="38"/>
      <c r="Q238" s="38"/>
      <c r="AG238" s="29"/>
    </row>
    <row r="239" spans="9:33">
      <c r="I239" s="38"/>
      <c r="J239" s="38"/>
      <c r="K239" s="38"/>
      <c r="L239" s="38"/>
      <c r="M239" s="38"/>
      <c r="N239" s="39"/>
      <c r="O239" s="38"/>
      <c r="P239" s="38"/>
      <c r="Q239" s="38"/>
      <c r="AG239" s="29"/>
    </row>
    <row r="240" spans="9:33">
      <c r="I240" s="38"/>
      <c r="J240" s="38"/>
      <c r="K240" s="38"/>
      <c r="L240" s="38"/>
      <c r="M240" s="38"/>
      <c r="N240" s="39"/>
      <c r="O240" s="38"/>
      <c r="P240" s="38"/>
      <c r="Q240" s="38"/>
      <c r="AG240" s="29"/>
    </row>
    <row r="241" spans="9:33">
      <c r="I241" s="38"/>
      <c r="J241" s="38"/>
      <c r="K241" s="38"/>
      <c r="L241" s="38"/>
      <c r="M241" s="38"/>
      <c r="N241" s="39"/>
      <c r="O241" s="38"/>
      <c r="P241" s="38"/>
      <c r="Q241" s="38"/>
      <c r="AG241" s="29"/>
    </row>
    <row r="242" spans="9:33">
      <c r="I242" s="38"/>
      <c r="J242" s="38"/>
      <c r="K242" s="38"/>
      <c r="L242" s="38"/>
      <c r="M242" s="38"/>
      <c r="N242" s="39"/>
      <c r="O242" s="38"/>
      <c r="P242" s="38"/>
      <c r="Q242" s="38"/>
      <c r="AG242" s="29"/>
    </row>
    <row r="243" spans="9:33">
      <c r="I243" s="38"/>
      <c r="J243" s="38"/>
      <c r="K243" s="38"/>
      <c r="L243" s="38"/>
      <c r="M243" s="38"/>
      <c r="N243" s="39"/>
      <c r="O243" s="38"/>
      <c r="P243" s="38"/>
      <c r="Q243" s="38"/>
    </row>
    <row r="244" spans="9:33">
      <c r="I244" s="38"/>
      <c r="J244" s="38"/>
      <c r="K244" s="38"/>
      <c r="L244" s="38"/>
      <c r="M244" s="38"/>
      <c r="N244" s="39"/>
      <c r="O244" s="38"/>
      <c r="P244" s="38"/>
      <c r="Q244" s="38"/>
    </row>
    <row r="245" spans="9:33">
      <c r="I245" s="38"/>
      <c r="J245" s="38"/>
      <c r="K245" s="38"/>
      <c r="L245" s="38"/>
      <c r="M245" s="38"/>
      <c r="N245" s="39"/>
      <c r="O245" s="38"/>
      <c r="P245" s="38"/>
      <c r="Q245" s="38"/>
    </row>
    <row r="246" spans="9:33">
      <c r="I246" s="38"/>
      <c r="J246" s="38"/>
      <c r="K246" s="38"/>
      <c r="L246" s="38"/>
      <c r="M246" s="38"/>
      <c r="N246" s="39"/>
      <c r="O246" s="38"/>
      <c r="P246" s="38"/>
      <c r="Q246" s="38"/>
    </row>
    <row r="247" spans="9:33">
      <c r="I247" s="38"/>
      <c r="J247" s="38"/>
      <c r="K247" s="38"/>
      <c r="L247" s="38"/>
      <c r="M247" s="38"/>
      <c r="N247" s="39"/>
      <c r="O247" s="38"/>
      <c r="P247" s="38"/>
      <c r="Q247" s="38"/>
    </row>
    <row r="248" spans="9:33">
      <c r="I248" s="38"/>
      <c r="J248" s="38"/>
      <c r="K248" s="38"/>
      <c r="L248" s="38"/>
      <c r="M248" s="38"/>
      <c r="N248" s="39"/>
      <c r="O248" s="38"/>
      <c r="P248" s="38"/>
      <c r="Q248" s="38"/>
    </row>
    <row r="249" spans="9:33">
      <c r="I249" s="38"/>
      <c r="J249" s="38"/>
      <c r="K249" s="38"/>
      <c r="L249" s="38"/>
      <c r="M249" s="38"/>
      <c r="N249" s="39"/>
      <c r="O249" s="38"/>
      <c r="P249" s="38"/>
      <c r="Q249" s="38"/>
    </row>
    <row r="250" spans="9:33">
      <c r="I250" s="38"/>
      <c r="J250" s="38"/>
      <c r="K250" s="38"/>
      <c r="L250" s="38"/>
      <c r="M250" s="38"/>
      <c r="N250" s="39"/>
      <c r="O250" s="38"/>
      <c r="P250" s="38"/>
      <c r="Q250" s="38"/>
    </row>
    <row r="251" spans="9:33">
      <c r="I251" s="38"/>
      <c r="J251" s="38"/>
      <c r="K251" s="38"/>
      <c r="L251" s="38"/>
      <c r="M251" s="38"/>
      <c r="N251" s="39"/>
      <c r="O251" s="38"/>
      <c r="P251" s="38"/>
      <c r="Q251" s="38"/>
    </row>
    <row r="252" spans="9:33">
      <c r="I252" s="38"/>
      <c r="J252" s="38"/>
      <c r="K252" s="38"/>
      <c r="L252" s="38"/>
      <c r="M252" s="38"/>
      <c r="N252" s="39"/>
      <c r="O252" s="38"/>
      <c r="P252" s="38"/>
      <c r="Q252" s="38"/>
    </row>
    <row r="253" spans="9:33">
      <c r="I253" s="38"/>
      <c r="J253" s="38"/>
      <c r="K253" s="38"/>
      <c r="L253" s="38"/>
      <c r="M253" s="38"/>
      <c r="N253" s="39"/>
      <c r="O253" s="38"/>
      <c r="P253" s="38"/>
      <c r="Q253" s="38"/>
    </row>
    <row r="254" spans="9:33">
      <c r="I254" s="38"/>
      <c r="J254" s="38"/>
      <c r="K254" s="38"/>
      <c r="L254" s="38"/>
      <c r="M254" s="38"/>
      <c r="N254" s="39"/>
      <c r="O254" s="38"/>
      <c r="P254" s="38"/>
      <c r="Q254" s="38"/>
    </row>
    <row r="255" spans="9:33">
      <c r="I255" s="38"/>
      <c r="J255" s="38"/>
      <c r="K255" s="38"/>
      <c r="L255" s="38"/>
      <c r="M255" s="38"/>
      <c r="N255" s="39"/>
      <c r="O255" s="38"/>
      <c r="P255" s="38"/>
      <c r="Q255" s="38"/>
    </row>
    <row r="256" spans="9:33">
      <c r="I256" s="38"/>
      <c r="J256" s="38"/>
      <c r="K256" s="38"/>
      <c r="L256" s="38"/>
      <c r="M256" s="38"/>
      <c r="N256" s="39"/>
      <c r="O256" s="38"/>
      <c r="P256" s="38"/>
      <c r="Q256" s="38"/>
    </row>
    <row r="257" spans="9:17">
      <c r="I257" s="38"/>
      <c r="J257" s="38"/>
      <c r="K257" s="38"/>
      <c r="L257" s="38"/>
      <c r="M257" s="38"/>
      <c r="N257" s="39"/>
      <c r="O257" s="38"/>
      <c r="P257" s="38"/>
      <c r="Q257" s="38"/>
    </row>
    <row r="258" spans="9:17">
      <c r="I258" s="38"/>
      <c r="J258" s="38"/>
      <c r="K258" s="38"/>
      <c r="L258" s="38"/>
      <c r="M258" s="38"/>
      <c r="N258" s="39"/>
      <c r="O258" s="38"/>
      <c r="P258" s="38"/>
      <c r="Q258" s="38"/>
    </row>
    <row r="259" spans="9:17">
      <c r="I259" s="38"/>
      <c r="J259" s="38"/>
      <c r="K259" s="38"/>
      <c r="L259" s="38"/>
      <c r="M259" s="38"/>
      <c r="N259" s="39"/>
      <c r="O259" s="38"/>
      <c r="P259" s="38"/>
      <c r="Q259" s="38"/>
    </row>
    <row r="260" spans="9:17">
      <c r="I260" s="38"/>
      <c r="J260" s="38"/>
      <c r="K260" s="38"/>
      <c r="L260" s="38"/>
      <c r="M260" s="38"/>
      <c r="N260" s="39"/>
      <c r="O260" s="38"/>
      <c r="P260" s="38"/>
      <c r="Q260" s="38"/>
    </row>
    <row r="261" spans="9:17">
      <c r="I261" s="38"/>
      <c r="J261" s="38"/>
      <c r="K261" s="38"/>
      <c r="L261" s="38"/>
      <c r="M261" s="38"/>
      <c r="N261" s="39"/>
      <c r="O261" s="38"/>
      <c r="P261" s="38"/>
      <c r="Q261" s="38"/>
    </row>
    <row r="262" spans="9:17">
      <c r="I262" s="38"/>
      <c r="J262" s="38"/>
      <c r="K262" s="38"/>
      <c r="L262" s="38"/>
      <c r="M262" s="38"/>
      <c r="N262" s="39"/>
      <c r="O262" s="38"/>
      <c r="P262" s="38"/>
      <c r="Q262" s="38"/>
    </row>
    <row r="263" spans="9:17">
      <c r="I263" s="38"/>
      <c r="J263" s="38"/>
      <c r="K263" s="38"/>
      <c r="L263" s="38"/>
      <c r="M263" s="38"/>
      <c r="N263" s="39"/>
      <c r="O263" s="38"/>
      <c r="P263" s="38"/>
      <c r="Q263" s="38"/>
    </row>
    <row r="264" spans="9:17">
      <c r="I264" s="38"/>
      <c r="J264" s="38"/>
      <c r="K264" s="38"/>
      <c r="L264" s="38"/>
      <c r="M264" s="38"/>
      <c r="N264" s="39"/>
      <c r="O264" s="38"/>
      <c r="P264" s="38"/>
      <c r="Q264" s="38"/>
    </row>
    <row r="265" spans="9:17">
      <c r="I265" s="38"/>
      <c r="J265" s="38"/>
      <c r="K265" s="38"/>
      <c r="L265" s="38"/>
      <c r="M265" s="38"/>
      <c r="N265" s="39"/>
      <c r="O265" s="38"/>
      <c r="P265" s="38"/>
      <c r="Q265" s="38"/>
    </row>
    <row r="266" spans="9:17">
      <c r="I266" s="38"/>
      <c r="J266" s="38"/>
      <c r="K266" s="38"/>
      <c r="L266" s="38"/>
      <c r="M266" s="38"/>
      <c r="N266" s="39"/>
      <c r="O266" s="38"/>
      <c r="P266" s="38"/>
      <c r="Q266" s="38"/>
    </row>
    <row r="267" spans="9:17">
      <c r="I267" s="38"/>
      <c r="J267" s="38"/>
      <c r="K267" s="38"/>
      <c r="L267" s="38"/>
      <c r="M267" s="38"/>
      <c r="N267" s="39"/>
      <c r="O267" s="38"/>
      <c r="P267" s="38"/>
      <c r="Q267" s="38"/>
    </row>
  </sheetData>
  <sheetProtection algorithmName="SHA-512" hashValue="yuhnxeLoSACDiWigyRBCrbitevcoZztgSCBbH/VGZUBPe5CTC/99efHtDpy2i1hZ+NJ5e3zEoqmWRUGSvpbzgQ==" saltValue="wqj86b+zrwQtjZpkepf4+g==" spinCount="100000" sheet="1" objects="1" scenarios="1"/>
  <mergeCells count="42">
    <mergeCell ref="B3:E3"/>
    <mergeCell ref="E53:G53"/>
    <mergeCell ref="E55:G55"/>
    <mergeCell ref="E58:G58"/>
    <mergeCell ref="E60:G60"/>
    <mergeCell ref="E11:G11"/>
    <mergeCell ref="E15:G15"/>
    <mergeCell ref="E17:G17"/>
    <mergeCell ref="E13:G13"/>
    <mergeCell ref="E21:G21"/>
    <mergeCell ref="E27:G27"/>
    <mergeCell ref="E33:G33"/>
    <mergeCell ref="D10:F10"/>
    <mergeCell ref="E19:G19"/>
    <mergeCell ref="D38:F38"/>
    <mergeCell ref="D102:F102"/>
    <mergeCell ref="D104:F104"/>
    <mergeCell ref="E98:G98"/>
    <mergeCell ref="D94:F94"/>
    <mergeCell ref="E39:G39"/>
    <mergeCell ref="D75:F75"/>
    <mergeCell ref="D52:F52"/>
    <mergeCell ref="D57:F57"/>
    <mergeCell ref="D67:F67"/>
    <mergeCell ref="D69:F69"/>
    <mergeCell ref="D48:F48"/>
    <mergeCell ref="D50:F50"/>
    <mergeCell ref="E62:G62"/>
    <mergeCell ref="E83:G83"/>
    <mergeCell ref="E85:G85"/>
    <mergeCell ref="E100:G100"/>
    <mergeCell ref="D90:F90"/>
    <mergeCell ref="C89:E89"/>
    <mergeCell ref="E23:G23"/>
    <mergeCell ref="E29:G29"/>
    <mergeCell ref="E31:G31"/>
    <mergeCell ref="E41:G41"/>
    <mergeCell ref="E43:G43"/>
    <mergeCell ref="E45:G45"/>
    <mergeCell ref="E87:G87"/>
    <mergeCell ref="E35:G35"/>
    <mergeCell ref="E80:G80"/>
  </mergeCells>
  <phoneticPr fontId="5" type="noConversion"/>
  <pageMargins left="0.70866141732283472" right="0.70866141732283472" top="0.74803149606299213" bottom="0.74803149606299213" header="0.31496062992125984" footer="0.31496062992125984"/>
  <pageSetup paperSize="121"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EC8C-0B12-4395-9FCE-4B20F6408727}">
  <sheetPr>
    <tabColor rgb="FFADD9FF"/>
  </sheetPr>
  <dimension ref="A1:AG267"/>
  <sheetViews>
    <sheetView topLeftCell="B1" zoomScale="50" zoomScaleNormal="50" workbookViewId="0">
      <pane xSplit="6" ySplit="9" topLeftCell="H10" activePane="bottomRight" state="frozen"/>
      <selection pane="bottomRight" activeCell="AF108" sqref="AF108:AG114"/>
      <selection pane="bottomLeft" activeCell="B100" sqref="B100"/>
      <selection pane="topRight" activeCell="N1" sqref="N1"/>
    </sheetView>
  </sheetViews>
  <sheetFormatPr defaultColWidth="8.85546875" defaultRowHeight="14.45" outlineLevelRow="1"/>
  <cols>
    <col min="1" max="1" width="2.7109375" style="165" customWidth="1"/>
    <col min="2" max="2" width="6.28515625" style="322" customWidth="1"/>
    <col min="3" max="3" width="10.140625" style="165" customWidth="1"/>
    <col min="4" max="4" width="8.7109375" style="324" customWidth="1"/>
    <col min="5" max="5" width="21.28515625" style="169" customWidth="1"/>
    <col min="6" max="6" width="7.28515625" style="165" customWidth="1"/>
    <col min="7" max="7" width="8.140625" style="165" customWidth="1"/>
    <col min="8" max="8" width="7.140625" style="165" customWidth="1"/>
    <col min="9" max="13" width="19" style="170" customWidth="1"/>
    <col min="14" max="14" width="22.5703125" style="171" customWidth="1"/>
    <col min="15" max="17" width="7.7109375" style="172" customWidth="1"/>
    <col min="18" max="18" width="4.42578125" style="165" customWidth="1"/>
    <col min="19" max="31" width="46" style="173" customWidth="1"/>
    <col min="32" max="32" width="16.7109375" style="165" customWidth="1"/>
    <col min="33" max="33" width="12.7109375" style="165" customWidth="1"/>
    <col min="34" max="1025" width="8.7109375" style="165" customWidth="1"/>
    <col min="1026" max="16384" width="8.85546875" style="165"/>
  </cols>
  <sheetData>
    <row r="1" spans="1:33" ht="21">
      <c r="B1" s="166" t="s">
        <v>470</v>
      </c>
      <c r="C1" s="167"/>
      <c r="D1" s="168"/>
      <c r="AA1" s="174"/>
    </row>
    <row r="2" spans="1:33" ht="18">
      <c r="B2" s="175" t="str">
        <f>[3]_Cover!B14</f>
        <v>Canadian Zero-Emission Vehicle Policy Dashboard 2021-22</v>
      </c>
      <c r="C2" s="167"/>
      <c r="D2" s="168"/>
    </row>
    <row r="3" spans="1:33">
      <c r="B3" s="346" t="str">
        <f ca="1">HYPERLINK("#"&amp;CELL("address", [3]_Contents!B3 ), "Go to Table of Contents")</f>
        <v>Go to Table of Contents</v>
      </c>
      <c r="C3" s="346"/>
      <c r="D3" s="346"/>
      <c r="E3" s="346"/>
    </row>
    <row r="4" spans="1:33">
      <c r="B4" s="176"/>
      <c r="C4" s="176"/>
      <c r="D4" s="176"/>
      <c r="E4" s="177"/>
    </row>
    <row r="5" spans="1:33" ht="25.5" customHeight="1">
      <c r="B5" s="176"/>
      <c r="C5" s="176"/>
      <c r="D5" s="176"/>
      <c r="E5" s="177"/>
    </row>
    <row r="6" spans="1:33" s="178" customFormat="1" ht="65.650000000000006" hidden="1" customHeight="1">
      <c r="B6" s="179"/>
      <c r="C6" s="180"/>
      <c r="D6" s="181"/>
      <c r="E6" s="182"/>
      <c r="I6" s="183"/>
      <c r="J6" s="183"/>
      <c r="K6" s="183"/>
      <c r="L6" s="183"/>
      <c r="M6" s="183"/>
      <c r="N6" s="184"/>
      <c r="O6" s="185"/>
      <c r="P6" s="185"/>
      <c r="Q6" s="185"/>
      <c r="R6" s="186" t="s">
        <v>1</v>
      </c>
      <c r="S6" s="187" t="s">
        <v>2</v>
      </c>
      <c r="T6" s="187" t="s">
        <v>3</v>
      </c>
      <c r="U6" s="187" t="s">
        <v>4</v>
      </c>
      <c r="V6" s="187" t="s">
        <v>5</v>
      </c>
      <c r="W6" s="187" t="s">
        <v>6</v>
      </c>
      <c r="X6" s="187" t="s">
        <v>7</v>
      </c>
      <c r="Y6" s="187" t="s">
        <v>8</v>
      </c>
      <c r="Z6" s="187" t="s">
        <v>9</v>
      </c>
      <c r="AA6" s="187" t="s">
        <v>10</v>
      </c>
      <c r="AB6" s="187" t="s">
        <v>11</v>
      </c>
      <c r="AC6" s="187" t="s">
        <v>12</v>
      </c>
      <c r="AD6" s="187" t="s">
        <v>13</v>
      </c>
      <c r="AE6" s="187" t="s">
        <v>14</v>
      </c>
    </row>
    <row r="7" spans="1:33" ht="36.6" customHeight="1">
      <c r="A7" s="188"/>
      <c r="B7" s="338" t="s">
        <v>471</v>
      </c>
      <c r="C7" s="338"/>
      <c r="D7" s="189"/>
      <c r="E7" s="190"/>
      <c r="F7" s="189" t="s">
        <v>472</v>
      </c>
      <c r="G7" s="191"/>
      <c r="H7" s="192"/>
      <c r="I7" s="193" t="s">
        <v>473</v>
      </c>
      <c r="J7" s="193"/>
      <c r="K7" s="193"/>
      <c r="L7" s="193"/>
      <c r="M7" s="193"/>
      <c r="N7" s="193"/>
      <c r="O7" s="194"/>
      <c r="P7" s="194"/>
      <c r="Q7" s="194"/>
      <c r="R7" s="190"/>
      <c r="S7" s="189" t="s">
        <v>474</v>
      </c>
      <c r="T7" s="195"/>
      <c r="U7" s="195"/>
      <c r="V7" s="195"/>
      <c r="W7" s="195"/>
      <c r="X7" s="195"/>
      <c r="Y7" s="195"/>
      <c r="Z7" s="196"/>
      <c r="AA7" s="196"/>
      <c r="AB7" s="195"/>
      <c r="AC7" s="196"/>
      <c r="AD7" s="196"/>
      <c r="AE7" s="196"/>
      <c r="AF7" s="196"/>
      <c r="AG7" s="196"/>
    </row>
    <row r="8" spans="1:33" ht="119.25" customHeight="1">
      <c r="B8" s="197" t="s">
        <v>18</v>
      </c>
      <c r="C8" s="198" t="s">
        <v>475</v>
      </c>
      <c r="D8" s="199" t="s">
        <v>471</v>
      </c>
      <c r="E8" s="200" t="s">
        <v>476</v>
      </c>
      <c r="F8" s="201" t="s">
        <v>477</v>
      </c>
      <c r="G8" s="201" t="s">
        <v>478</v>
      </c>
      <c r="H8" s="201" t="s">
        <v>479</v>
      </c>
      <c r="I8" s="202" t="s">
        <v>25</v>
      </c>
      <c r="J8" s="202" t="s">
        <v>26</v>
      </c>
      <c r="K8" s="202" t="s">
        <v>27</v>
      </c>
      <c r="L8" s="202" t="s">
        <v>28</v>
      </c>
      <c r="M8" s="202" t="s">
        <v>29</v>
      </c>
      <c r="N8" s="203" t="s">
        <v>480</v>
      </c>
      <c r="O8" s="204" t="s">
        <v>481</v>
      </c>
      <c r="P8" s="205" t="s">
        <v>482</v>
      </c>
      <c r="Q8" s="204" t="s">
        <v>483</v>
      </c>
      <c r="R8" s="206" t="s">
        <v>34</v>
      </c>
      <c r="S8" s="202" t="s">
        <v>484</v>
      </c>
      <c r="T8" s="202" t="s">
        <v>36</v>
      </c>
      <c r="U8" s="202" t="s">
        <v>37</v>
      </c>
      <c r="V8" s="202" t="s">
        <v>38</v>
      </c>
      <c r="W8" s="202" t="s">
        <v>39</v>
      </c>
      <c r="X8" s="202" t="s">
        <v>40</v>
      </c>
      <c r="Y8" s="202" t="s">
        <v>41</v>
      </c>
      <c r="Z8" s="202" t="s">
        <v>485</v>
      </c>
      <c r="AA8" s="202" t="s">
        <v>486</v>
      </c>
      <c r="AB8" s="202" t="s">
        <v>487</v>
      </c>
      <c r="AC8" s="202" t="s">
        <v>488</v>
      </c>
      <c r="AD8" s="202" t="s">
        <v>489</v>
      </c>
      <c r="AE8" s="202" t="s">
        <v>47</v>
      </c>
      <c r="AF8" s="202" t="s">
        <v>490</v>
      </c>
      <c r="AG8" s="202" t="s">
        <v>491</v>
      </c>
    </row>
    <row r="9" spans="1:33">
      <c r="B9" s="207">
        <v>1</v>
      </c>
      <c r="C9" s="208" t="s">
        <v>492</v>
      </c>
      <c r="D9" s="208"/>
      <c r="E9" s="209"/>
      <c r="F9" s="210">
        <f>SUM(G10:G23)</f>
        <v>12.5</v>
      </c>
      <c r="G9" s="210"/>
      <c r="H9" s="211"/>
      <c r="I9" s="212"/>
      <c r="J9" s="212"/>
      <c r="K9" s="212"/>
      <c r="L9" s="212"/>
      <c r="M9" s="212"/>
      <c r="N9" s="213"/>
      <c r="O9" s="212"/>
      <c r="P9" s="212" t="s">
        <v>51</v>
      </c>
      <c r="Q9" s="212" t="s">
        <v>51</v>
      </c>
      <c r="R9" s="214"/>
      <c r="S9" s="212"/>
      <c r="T9" s="212"/>
      <c r="U9" s="212"/>
      <c r="V9" s="212"/>
      <c r="W9" s="212"/>
      <c r="X9" s="212"/>
      <c r="Y9" s="212"/>
      <c r="Z9" s="212"/>
      <c r="AA9" s="212"/>
      <c r="AB9" s="212"/>
      <c r="AC9" s="212"/>
      <c r="AD9" s="212"/>
      <c r="AE9" s="212"/>
      <c r="AF9" s="212"/>
      <c r="AG9" s="212"/>
    </row>
    <row r="10" spans="1:33" ht="25.15" customHeight="1">
      <c r="B10" s="215" t="s">
        <v>52</v>
      </c>
      <c r="C10" s="216"/>
      <c r="D10" s="339" t="s">
        <v>493</v>
      </c>
      <c r="E10" s="339"/>
      <c r="F10" s="339"/>
      <c r="G10" s="217">
        <f>SUM(H11:H23)</f>
        <v>12.5</v>
      </c>
      <c r="H10" s="218"/>
      <c r="I10" s="219"/>
      <c r="J10" s="219"/>
      <c r="K10" s="219"/>
      <c r="L10" s="219"/>
      <c r="M10" s="219"/>
      <c r="N10" s="220"/>
      <c r="O10" s="219"/>
      <c r="P10" s="219"/>
      <c r="Q10" s="219" t="s">
        <v>51</v>
      </c>
      <c r="R10" s="221"/>
    </row>
    <row r="11" spans="1:33" ht="32.450000000000003" customHeight="1" outlineLevel="1">
      <c r="B11" s="215"/>
      <c r="C11" s="222"/>
      <c r="D11" s="223"/>
      <c r="E11" s="337" t="s">
        <v>494</v>
      </c>
      <c r="F11" s="337"/>
      <c r="G11" s="337"/>
      <c r="H11" s="224">
        <v>5</v>
      </c>
      <c r="I11" s="225">
        <v>5</v>
      </c>
      <c r="J11" s="226">
        <v>4</v>
      </c>
      <c r="K11" s="227">
        <v>3</v>
      </c>
      <c r="L11" s="228">
        <v>2</v>
      </c>
      <c r="M11" s="229">
        <v>1</v>
      </c>
      <c r="N11" s="220"/>
      <c r="O11" s="219"/>
      <c r="P11" s="219"/>
      <c r="Q11" s="219"/>
      <c r="R11" s="230"/>
      <c r="S11" s="225">
        <v>5</v>
      </c>
      <c r="T11" s="218">
        <v>0</v>
      </c>
      <c r="U11" s="218">
        <v>0</v>
      </c>
      <c r="V11" s="218">
        <v>0</v>
      </c>
      <c r="W11" s="218">
        <v>0</v>
      </c>
      <c r="X11" s="231">
        <v>5</v>
      </c>
      <c r="Y11" s="225">
        <v>5</v>
      </c>
      <c r="Z11" s="225">
        <v>5</v>
      </c>
      <c r="AA11" s="225">
        <v>5</v>
      </c>
      <c r="AB11" s="227">
        <v>3</v>
      </c>
      <c r="AC11" s="231">
        <f>4+1</f>
        <v>5</v>
      </c>
      <c r="AD11" s="226">
        <v>4</v>
      </c>
      <c r="AE11" s="218">
        <v>0</v>
      </c>
      <c r="AF11" s="232">
        <f>AVERAGE(S11:AE11)</f>
        <v>2.8461538461538463</v>
      </c>
      <c r="AG11" s="233">
        <f>AF11/H11</f>
        <v>0.56923076923076921</v>
      </c>
    </row>
    <row r="12" spans="1:33" ht="158.44999999999999" outlineLevel="1">
      <c r="B12" s="215"/>
      <c r="C12" s="222"/>
      <c r="D12" s="222"/>
      <c r="E12" s="234"/>
      <c r="F12" s="221"/>
      <c r="G12" s="221"/>
      <c r="H12" s="221"/>
      <c r="I12" s="219" t="s">
        <v>495</v>
      </c>
      <c r="J12" s="219" t="s">
        <v>496</v>
      </c>
      <c r="K12" s="219" t="s">
        <v>497</v>
      </c>
      <c r="L12" s="219"/>
      <c r="M12" s="219"/>
      <c r="N12" s="220" t="s">
        <v>498</v>
      </c>
      <c r="O12" s="219"/>
      <c r="P12" s="219"/>
      <c r="Q12" s="219"/>
      <c r="R12" s="230"/>
      <c r="S12" s="235" t="s">
        <v>499</v>
      </c>
      <c r="T12" s="218" t="s">
        <v>60</v>
      </c>
      <c r="U12" s="218" t="s">
        <v>60</v>
      </c>
      <c r="V12" s="218" t="s">
        <v>60</v>
      </c>
      <c r="W12" s="218" t="s">
        <v>60</v>
      </c>
      <c r="X12" s="235" t="s">
        <v>500</v>
      </c>
      <c r="Y12" s="235" t="s">
        <v>501</v>
      </c>
      <c r="Z12" s="235" t="s">
        <v>502</v>
      </c>
      <c r="AA12" s="235" t="s">
        <v>503</v>
      </c>
      <c r="AB12" s="235" t="s">
        <v>504</v>
      </c>
      <c r="AC12" s="235" t="s">
        <v>505</v>
      </c>
      <c r="AD12" s="236" t="s">
        <v>506</v>
      </c>
      <c r="AE12" s="237" t="s">
        <v>60</v>
      </c>
      <c r="AF12" s="238"/>
      <c r="AG12" s="239"/>
    </row>
    <row r="13" spans="1:33" ht="40.5" customHeight="1" outlineLevel="1">
      <c r="B13" s="215"/>
      <c r="C13" s="222"/>
      <c r="D13" s="223"/>
      <c r="E13" s="339" t="s">
        <v>507</v>
      </c>
      <c r="F13" s="339"/>
      <c r="G13" s="339"/>
      <c r="H13" s="218">
        <v>1</v>
      </c>
      <c r="I13" s="225">
        <v>1</v>
      </c>
      <c r="J13" s="226"/>
      <c r="K13" s="227"/>
      <c r="L13" s="228"/>
      <c r="M13" s="229"/>
      <c r="N13" s="220"/>
      <c r="O13" s="219"/>
      <c r="P13" s="219" t="s">
        <v>51</v>
      </c>
      <c r="Q13" s="219" t="s">
        <v>51</v>
      </c>
      <c r="R13" s="230"/>
      <c r="S13" s="225">
        <v>1</v>
      </c>
      <c r="T13" s="218">
        <v>0</v>
      </c>
      <c r="U13" s="218">
        <v>0</v>
      </c>
      <c r="V13" s="218">
        <v>0</v>
      </c>
      <c r="W13" s="218">
        <v>0</v>
      </c>
      <c r="X13" s="225">
        <v>1</v>
      </c>
      <c r="Y13" s="218">
        <v>0</v>
      </c>
      <c r="Z13" s="218">
        <v>0</v>
      </c>
      <c r="AA13" s="218">
        <v>0</v>
      </c>
      <c r="AB13" s="227">
        <v>0.5</v>
      </c>
      <c r="AC13" s="218">
        <v>0</v>
      </c>
      <c r="AD13" s="218">
        <v>0</v>
      </c>
      <c r="AE13" s="218">
        <v>0</v>
      </c>
      <c r="AF13" s="232">
        <f>AVERAGE(S13:AE13)</f>
        <v>0.19230769230769232</v>
      </c>
      <c r="AG13" s="233">
        <f>AF13/H13</f>
        <v>0.19230769230769232</v>
      </c>
    </row>
    <row r="14" spans="1:33" ht="144" outlineLevel="1">
      <c r="B14" s="215"/>
      <c r="C14" s="222"/>
      <c r="D14" s="222"/>
      <c r="E14" s="234"/>
      <c r="F14" s="221"/>
      <c r="G14" s="221"/>
      <c r="H14" s="221"/>
      <c r="I14" s="219" t="s">
        <v>508</v>
      </c>
      <c r="J14" s="219"/>
      <c r="K14" s="219"/>
      <c r="L14" s="219"/>
      <c r="M14" s="240"/>
      <c r="N14" s="220"/>
      <c r="O14" s="219"/>
      <c r="P14" s="219"/>
      <c r="Q14" s="219"/>
      <c r="R14" s="230"/>
      <c r="S14" s="235" t="s">
        <v>509</v>
      </c>
      <c r="T14" s="218" t="s">
        <v>60</v>
      </c>
      <c r="U14" s="218" t="s">
        <v>60</v>
      </c>
      <c r="V14" s="218" t="s">
        <v>60</v>
      </c>
      <c r="W14" s="218" t="s">
        <v>60</v>
      </c>
      <c r="X14" s="235" t="s">
        <v>510</v>
      </c>
      <c r="Y14" s="221" t="s">
        <v>511</v>
      </c>
      <c r="Z14" s="235" t="s">
        <v>512</v>
      </c>
      <c r="AA14" s="235" t="s">
        <v>513</v>
      </c>
      <c r="AB14" s="235" t="s">
        <v>514</v>
      </c>
      <c r="AC14" s="235" t="s">
        <v>515</v>
      </c>
      <c r="AD14" s="235" t="s">
        <v>516</v>
      </c>
      <c r="AE14" s="237" t="s">
        <v>60</v>
      </c>
      <c r="AF14" s="238"/>
      <c r="AG14" s="239"/>
    </row>
    <row r="15" spans="1:33" ht="37.5" customHeight="1" outlineLevel="1">
      <c r="B15" s="215"/>
      <c r="C15" s="222"/>
      <c r="D15" s="223"/>
      <c r="E15" s="339" t="s">
        <v>517</v>
      </c>
      <c r="F15" s="339"/>
      <c r="G15" s="339"/>
      <c r="H15" s="218">
        <v>2.5</v>
      </c>
      <c r="I15" s="225">
        <v>2.5</v>
      </c>
      <c r="J15" s="226">
        <v>2</v>
      </c>
      <c r="K15" s="227">
        <v>1.5</v>
      </c>
      <c r="L15" s="228">
        <v>1</v>
      </c>
      <c r="M15" s="229">
        <v>0.5</v>
      </c>
      <c r="N15" s="241"/>
      <c r="O15" s="242"/>
      <c r="P15" s="242"/>
      <c r="Q15" s="219" t="s">
        <v>51</v>
      </c>
      <c r="R15" s="230"/>
      <c r="S15" s="226">
        <v>2</v>
      </c>
      <c r="T15" s="218">
        <v>0</v>
      </c>
      <c r="U15" s="218">
        <v>0</v>
      </c>
      <c r="V15" s="218">
        <v>0</v>
      </c>
      <c r="W15" s="218">
        <v>0</v>
      </c>
      <c r="X15" s="225">
        <v>2.5</v>
      </c>
      <c r="Y15" s="225">
        <v>2.5</v>
      </c>
      <c r="Z15" s="225">
        <v>2.5</v>
      </c>
      <c r="AA15" s="225">
        <v>2.5</v>
      </c>
      <c r="AB15" s="226">
        <v>2</v>
      </c>
      <c r="AC15" s="225">
        <v>2.5</v>
      </c>
      <c r="AD15" s="218">
        <v>0</v>
      </c>
      <c r="AE15" s="218">
        <v>0</v>
      </c>
      <c r="AF15" s="243">
        <f>AVERAGE(S15:AE15)</f>
        <v>1.2692307692307692</v>
      </c>
      <c r="AG15" s="244">
        <f>AF15/H15</f>
        <v>0.50769230769230766</v>
      </c>
    </row>
    <row r="16" spans="1:33" ht="100.9" outlineLevel="1">
      <c r="B16" s="215"/>
      <c r="C16" s="222"/>
      <c r="D16" s="222"/>
      <c r="E16" s="234"/>
      <c r="F16" s="221"/>
      <c r="G16" s="221"/>
      <c r="H16" s="221"/>
      <c r="I16" s="219" t="s">
        <v>518</v>
      </c>
      <c r="J16" s="219" t="s">
        <v>519</v>
      </c>
      <c r="K16" s="219" t="s">
        <v>497</v>
      </c>
      <c r="L16" s="219"/>
      <c r="M16" s="219"/>
      <c r="N16" s="220" t="s">
        <v>520</v>
      </c>
      <c r="O16" s="219"/>
      <c r="P16" s="219"/>
      <c r="Q16" s="219"/>
      <c r="R16" s="230"/>
      <c r="S16" s="235" t="s">
        <v>521</v>
      </c>
      <c r="T16" s="218" t="s">
        <v>60</v>
      </c>
      <c r="U16" s="218" t="s">
        <v>60</v>
      </c>
      <c r="V16" s="218" t="s">
        <v>60</v>
      </c>
      <c r="W16" s="235" t="s">
        <v>522</v>
      </c>
      <c r="X16" s="235" t="s">
        <v>523</v>
      </c>
      <c r="Y16" s="235" t="s">
        <v>524</v>
      </c>
      <c r="Z16" s="235" t="s">
        <v>525</v>
      </c>
      <c r="AA16" s="235" t="s">
        <v>526</v>
      </c>
      <c r="AB16" s="235" t="s">
        <v>527</v>
      </c>
      <c r="AC16" s="235" t="s">
        <v>528</v>
      </c>
      <c r="AD16" s="218" t="s">
        <v>60</v>
      </c>
      <c r="AE16" s="237" t="s">
        <v>60</v>
      </c>
      <c r="AF16" s="238"/>
      <c r="AG16" s="239"/>
    </row>
    <row r="17" spans="2:33" ht="40.5" customHeight="1" outlineLevel="1">
      <c r="B17" s="215"/>
      <c r="C17" s="222"/>
      <c r="D17" s="223"/>
      <c r="E17" s="340" t="s">
        <v>529</v>
      </c>
      <c r="F17" s="340"/>
      <c r="G17" s="340"/>
      <c r="H17" s="218">
        <v>1</v>
      </c>
      <c r="I17" s="225">
        <v>1</v>
      </c>
      <c r="J17" s="226"/>
      <c r="K17" s="227">
        <v>0.5</v>
      </c>
      <c r="L17" s="228"/>
      <c r="M17" s="229"/>
      <c r="N17" s="220"/>
      <c r="O17" s="219"/>
      <c r="P17" s="219"/>
      <c r="Q17" s="219" t="s">
        <v>51</v>
      </c>
      <c r="R17" s="230"/>
      <c r="S17" s="225">
        <v>1</v>
      </c>
      <c r="T17" s="218">
        <v>0</v>
      </c>
      <c r="U17" s="218">
        <v>0</v>
      </c>
      <c r="V17" s="218">
        <v>0</v>
      </c>
      <c r="W17" s="218">
        <v>0</v>
      </c>
      <c r="X17" s="227">
        <v>0.5</v>
      </c>
      <c r="Y17" s="218">
        <v>0</v>
      </c>
      <c r="Z17" s="218">
        <v>0</v>
      </c>
      <c r="AA17" s="227">
        <v>0.5</v>
      </c>
      <c r="AB17" s="218">
        <v>0</v>
      </c>
      <c r="AC17" s="231">
        <v>1</v>
      </c>
      <c r="AD17" s="218">
        <v>0</v>
      </c>
      <c r="AE17" s="218">
        <v>0</v>
      </c>
      <c r="AF17" s="232">
        <f>AVERAGE(S17:AE17)</f>
        <v>0.23076923076923078</v>
      </c>
      <c r="AG17" s="233">
        <f>AF17/H17</f>
        <v>0.23076923076923078</v>
      </c>
    </row>
    <row r="18" spans="2:33" ht="86.45" outlineLevel="1">
      <c r="B18" s="215"/>
      <c r="C18" s="222"/>
      <c r="D18" s="222"/>
      <c r="E18" s="234"/>
      <c r="F18" s="221"/>
      <c r="G18" s="221"/>
      <c r="H18" s="221"/>
      <c r="I18" s="219" t="s">
        <v>530</v>
      </c>
      <c r="J18" s="219"/>
      <c r="K18" s="219" t="s">
        <v>531</v>
      </c>
      <c r="L18" s="219"/>
      <c r="M18" s="219"/>
      <c r="N18" s="220"/>
      <c r="O18" s="219"/>
      <c r="P18" s="219"/>
      <c r="Q18" s="219"/>
      <c r="R18" s="230"/>
      <c r="S18" s="235" t="s">
        <v>532</v>
      </c>
      <c r="T18" s="235" t="s">
        <v>533</v>
      </c>
      <c r="U18" s="218" t="s">
        <v>60</v>
      </c>
      <c r="V18" s="218" t="s">
        <v>60</v>
      </c>
      <c r="W18" s="218" t="s">
        <v>60</v>
      </c>
      <c r="X18" s="235" t="s">
        <v>534</v>
      </c>
      <c r="Y18" s="218" t="s">
        <v>60</v>
      </c>
      <c r="Z18" s="221" t="s">
        <v>535</v>
      </c>
      <c r="AA18" s="235" t="s">
        <v>536</v>
      </c>
      <c r="AB18" s="218" t="s">
        <v>60</v>
      </c>
      <c r="AC18" s="235" t="s">
        <v>537</v>
      </c>
      <c r="AD18" s="218" t="s">
        <v>60</v>
      </c>
      <c r="AE18" s="237" t="s">
        <v>60</v>
      </c>
      <c r="AF18" s="238"/>
      <c r="AG18" s="239"/>
    </row>
    <row r="19" spans="2:33" ht="36.75" customHeight="1" outlineLevel="1">
      <c r="B19" s="215"/>
      <c r="C19" s="222"/>
      <c r="D19" s="222"/>
      <c r="E19" s="339" t="s">
        <v>538</v>
      </c>
      <c r="F19" s="339"/>
      <c r="G19" s="339"/>
      <c r="H19" s="218">
        <v>1</v>
      </c>
      <c r="I19" s="225">
        <v>1</v>
      </c>
      <c r="J19" s="226"/>
      <c r="K19" s="227">
        <v>0.5</v>
      </c>
      <c r="L19" s="228"/>
      <c r="M19" s="229"/>
      <c r="N19" s="220"/>
      <c r="O19" s="219"/>
      <c r="P19" s="219"/>
      <c r="Q19" s="219"/>
      <c r="R19" s="230"/>
      <c r="S19" s="227">
        <v>0.5</v>
      </c>
      <c r="T19" s="218">
        <v>0</v>
      </c>
      <c r="U19" s="218">
        <v>0</v>
      </c>
      <c r="V19" s="218">
        <v>0</v>
      </c>
      <c r="W19" s="218">
        <v>0</v>
      </c>
      <c r="X19" s="218">
        <v>0</v>
      </c>
      <c r="Y19" s="218">
        <v>0</v>
      </c>
      <c r="Z19" s="218">
        <v>0</v>
      </c>
      <c r="AA19" s="218">
        <v>0</v>
      </c>
      <c r="AB19" s="218">
        <v>0</v>
      </c>
      <c r="AC19" s="218">
        <v>0</v>
      </c>
      <c r="AD19" s="218">
        <v>0</v>
      </c>
      <c r="AE19" s="218">
        <v>0</v>
      </c>
      <c r="AF19" s="232">
        <f>AVERAGE(S19:AE19)</f>
        <v>3.8461538461538464E-2</v>
      </c>
      <c r="AG19" s="233">
        <f>AF19/H19</f>
        <v>3.8461538461538464E-2</v>
      </c>
    </row>
    <row r="20" spans="2:33" ht="177.75" customHeight="1" outlineLevel="1">
      <c r="B20" s="215"/>
      <c r="C20" s="222"/>
      <c r="D20" s="222"/>
      <c r="E20" s="234"/>
      <c r="F20" s="221"/>
      <c r="G20" s="221"/>
      <c r="H20" s="221"/>
      <c r="I20" s="219" t="s">
        <v>539</v>
      </c>
      <c r="J20" s="219"/>
      <c r="K20" s="219" t="s">
        <v>540</v>
      </c>
      <c r="L20" s="219"/>
      <c r="M20" s="219"/>
      <c r="N20" s="220"/>
      <c r="O20" s="219"/>
      <c r="P20" s="219"/>
      <c r="Q20" s="219"/>
      <c r="R20" s="230"/>
      <c r="S20" s="235" t="s">
        <v>541</v>
      </c>
      <c r="T20" s="235" t="s">
        <v>542</v>
      </c>
      <c r="U20" s="218" t="s">
        <v>60</v>
      </c>
      <c r="V20" s="218" t="s">
        <v>60</v>
      </c>
      <c r="W20" s="218" t="s">
        <v>60</v>
      </c>
      <c r="X20" s="218" t="s">
        <v>60</v>
      </c>
      <c r="Y20" s="218" t="s">
        <v>60</v>
      </c>
      <c r="Z20" s="218" t="s">
        <v>60</v>
      </c>
      <c r="AA20" s="218" t="s">
        <v>60</v>
      </c>
      <c r="AB20" s="218" t="s">
        <v>60</v>
      </c>
      <c r="AC20" s="218" t="s">
        <v>60</v>
      </c>
      <c r="AD20" s="218" t="s">
        <v>60</v>
      </c>
      <c r="AE20" s="237" t="s">
        <v>60</v>
      </c>
      <c r="AF20" s="232"/>
      <c r="AG20" s="233"/>
    </row>
    <row r="21" spans="2:33" ht="33" customHeight="1" outlineLevel="1">
      <c r="B21" s="215"/>
      <c r="C21" s="222"/>
      <c r="D21" s="222"/>
      <c r="E21" s="339" t="s">
        <v>543</v>
      </c>
      <c r="F21" s="339"/>
      <c r="G21" s="339"/>
      <c r="H21" s="218">
        <v>1.5</v>
      </c>
      <c r="I21" s="225">
        <v>1.5</v>
      </c>
      <c r="J21" s="226"/>
      <c r="K21" s="227"/>
      <c r="L21" s="228">
        <v>0.5</v>
      </c>
      <c r="M21" s="229"/>
      <c r="N21" s="220"/>
      <c r="O21" s="219"/>
      <c r="P21" s="219"/>
      <c r="Q21" s="219"/>
      <c r="R21" s="230"/>
      <c r="S21" s="228">
        <v>0.5</v>
      </c>
      <c r="T21" s="218">
        <v>0</v>
      </c>
      <c r="U21" s="218">
        <v>0</v>
      </c>
      <c r="V21" s="218">
        <v>0</v>
      </c>
      <c r="W21" s="218">
        <v>0</v>
      </c>
      <c r="X21" s="228">
        <v>0.5</v>
      </c>
      <c r="Y21" s="218">
        <v>0</v>
      </c>
      <c r="Z21" s="228">
        <v>0.5</v>
      </c>
      <c r="AA21" s="218">
        <v>0</v>
      </c>
      <c r="AB21" s="218">
        <v>0</v>
      </c>
      <c r="AC21" s="218">
        <v>0</v>
      </c>
      <c r="AD21" s="218">
        <v>0</v>
      </c>
      <c r="AE21" s="218">
        <v>0</v>
      </c>
      <c r="AF21" s="232">
        <f>AVERAGE(S21:AE21)</f>
        <v>0.11538461538461539</v>
      </c>
      <c r="AG21" s="233">
        <f>AF21/H21</f>
        <v>7.6923076923076927E-2</v>
      </c>
    </row>
    <row r="22" spans="2:33" ht="86.45" outlineLevel="1">
      <c r="B22" s="215"/>
      <c r="C22" s="222"/>
      <c r="D22" s="222"/>
      <c r="E22" s="234"/>
      <c r="F22" s="218"/>
      <c r="G22" s="218"/>
      <c r="H22" s="218"/>
      <c r="I22" s="219" t="s">
        <v>544</v>
      </c>
      <c r="J22" s="219"/>
      <c r="K22" s="219"/>
      <c r="L22" s="219" t="s">
        <v>545</v>
      </c>
      <c r="M22" s="219"/>
      <c r="N22" s="220"/>
      <c r="O22" s="219"/>
      <c r="P22" s="219"/>
      <c r="Q22" s="219"/>
      <c r="R22" s="230"/>
      <c r="S22" s="221" t="s">
        <v>546</v>
      </c>
      <c r="T22" s="218"/>
      <c r="U22" s="218" t="s">
        <v>60</v>
      </c>
      <c r="V22" s="218" t="s">
        <v>60</v>
      </c>
      <c r="W22" s="218" t="s">
        <v>60</v>
      </c>
      <c r="X22" s="221" t="s">
        <v>547</v>
      </c>
      <c r="Y22" s="218" t="s">
        <v>60</v>
      </c>
      <c r="Z22" s="235" t="s">
        <v>548</v>
      </c>
      <c r="AA22" s="218" t="s">
        <v>60</v>
      </c>
      <c r="AB22" s="218" t="s">
        <v>60</v>
      </c>
      <c r="AC22" s="218" t="s">
        <v>60</v>
      </c>
      <c r="AD22" s="218" t="s">
        <v>60</v>
      </c>
      <c r="AE22" s="237" t="s">
        <v>60</v>
      </c>
      <c r="AF22" s="232"/>
      <c r="AG22" s="233"/>
    </row>
    <row r="23" spans="2:33" ht="64.5" customHeight="1" outlineLevel="1">
      <c r="B23" s="215"/>
      <c r="C23" s="222"/>
      <c r="D23" s="222"/>
      <c r="E23" s="341" t="s">
        <v>549</v>
      </c>
      <c r="F23" s="341"/>
      <c r="G23" s="341"/>
      <c r="H23" s="218">
        <v>0.5</v>
      </c>
      <c r="I23" s="225">
        <v>0.5</v>
      </c>
      <c r="J23" s="226"/>
      <c r="K23" s="227">
        <v>0.25</v>
      </c>
      <c r="L23" s="228"/>
      <c r="M23" s="229"/>
      <c r="N23" s="220"/>
      <c r="O23" s="219"/>
      <c r="P23" s="219"/>
      <c r="Q23" s="219" t="s">
        <v>51</v>
      </c>
      <c r="R23" s="230"/>
      <c r="S23" s="218">
        <v>0</v>
      </c>
      <c r="T23" s="218">
        <v>0</v>
      </c>
      <c r="U23" s="218">
        <v>0</v>
      </c>
      <c r="V23" s="218">
        <v>0</v>
      </c>
      <c r="W23" s="218">
        <v>0</v>
      </c>
      <c r="X23" s="218">
        <v>0</v>
      </c>
      <c r="Y23" s="218">
        <v>0</v>
      </c>
      <c r="Z23" s="218">
        <v>0</v>
      </c>
      <c r="AA23" s="218">
        <v>0</v>
      </c>
      <c r="AB23" s="218">
        <v>0</v>
      </c>
      <c r="AC23" s="218">
        <v>0</v>
      </c>
      <c r="AD23" s="218">
        <v>0</v>
      </c>
      <c r="AE23" s="218">
        <v>0</v>
      </c>
      <c r="AF23" s="232">
        <f>AVERAGE(S23:AE23)</f>
        <v>0</v>
      </c>
      <c r="AG23" s="233">
        <f>AF23/H23</f>
        <v>0</v>
      </c>
    </row>
    <row r="24" spans="2:33" ht="172.9" outlineLevel="1">
      <c r="B24" s="215"/>
      <c r="C24" s="222"/>
      <c r="D24" s="222"/>
      <c r="E24" s="234"/>
      <c r="F24" s="221"/>
      <c r="G24" s="221"/>
      <c r="H24" s="221"/>
      <c r="I24" s="219" t="s">
        <v>550</v>
      </c>
      <c r="J24" s="219"/>
      <c r="K24" s="219" t="s">
        <v>551</v>
      </c>
      <c r="L24" s="219"/>
      <c r="M24" s="219"/>
      <c r="N24" s="220"/>
      <c r="O24" s="219"/>
      <c r="P24" s="219"/>
      <c r="Q24" s="219"/>
      <c r="R24" s="230"/>
      <c r="S24" s="235" t="s">
        <v>552</v>
      </c>
      <c r="T24" s="218"/>
      <c r="U24" s="218" t="s">
        <v>60</v>
      </c>
      <c r="V24" s="218" t="s">
        <v>60</v>
      </c>
      <c r="W24" s="218" t="s">
        <v>60</v>
      </c>
      <c r="X24" s="218" t="s">
        <v>60</v>
      </c>
      <c r="Y24" s="218" t="s">
        <v>60</v>
      </c>
      <c r="Z24" s="218" t="s">
        <v>60</v>
      </c>
      <c r="AA24" s="218" t="s">
        <v>60</v>
      </c>
      <c r="AB24" s="218" t="s">
        <v>60</v>
      </c>
      <c r="AC24" s="218" t="s">
        <v>60</v>
      </c>
      <c r="AD24" s="218" t="s">
        <v>60</v>
      </c>
      <c r="AE24" s="237" t="s">
        <v>60</v>
      </c>
      <c r="AF24" s="232"/>
      <c r="AG24" s="233"/>
    </row>
    <row r="25" spans="2:33">
      <c r="B25" s="245">
        <v>2</v>
      </c>
      <c r="C25" s="246" t="s">
        <v>553</v>
      </c>
      <c r="D25" s="246"/>
      <c r="E25" s="247"/>
      <c r="F25" s="248">
        <f>SUM(G26)</f>
        <v>12.5</v>
      </c>
      <c r="G25" s="248"/>
      <c r="H25" s="249"/>
      <c r="I25" s="249"/>
      <c r="J25" s="249"/>
      <c r="K25" s="249"/>
      <c r="L25" s="249"/>
      <c r="M25" s="249"/>
      <c r="N25" s="250"/>
      <c r="O25" s="249"/>
      <c r="P25" s="249" t="s">
        <v>51</v>
      </c>
      <c r="Q25" s="249" t="s">
        <v>51</v>
      </c>
      <c r="R25" s="251"/>
      <c r="S25" s="249"/>
      <c r="T25" s="249"/>
      <c r="U25" s="249"/>
      <c r="V25" s="249"/>
      <c r="W25" s="249"/>
      <c r="X25" s="249"/>
      <c r="Y25" s="249"/>
      <c r="Z25" s="249"/>
      <c r="AA25" s="249"/>
      <c r="AB25" s="249"/>
      <c r="AC25" s="249"/>
      <c r="AD25" s="249"/>
      <c r="AE25" s="249"/>
      <c r="AF25" s="252"/>
      <c r="AG25" s="253"/>
    </row>
    <row r="26" spans="2:33">
      <c r="B26" s="215" t="s">
        <v>114</v>
      </c>
      <c r="C26" s="222"/>
      <c r="D26" s="222" t="s">
        <v>493</v>
      </c>
      <c r="E26" s="234"/>
      <c r="F26" s="217"/>
      <c r="G26" s="217">
        <f>SUM(H27:H35)</f>
        <v>12.5</v>
      </c>
      <c r="H26" s="218"/>
      <c r="I26" s="219"/>
      <c r="J26" s="219"/>
      <c r="K26" s="219"/>
      <c r="L26" s="219"/>
      <c r="M26" s="219"/>
      <c r="N26" s="220"/>
      <c r="O26" s="219"/>
      <c r="P26" s="219" t="s">
        <v>51</v>
      </c>
      <c r="Q26" s="219" t="s">
        <v>51</v>
      </c>
      <c r="R26" s="221"/>
      <c r="S26" s="218"/>
      <c r="T26" s="218"/>
      <c r="U26" s="218"/>
      <c r="V26" s="218"/>
      <c r="W26" s="218"/>
      <c r="X26" s="218"/>
      <c r="Y26" s="218"/>
      <c r="Z26" s="218"/>
      <c r="AA26" s="218"/>
      <c r="AB26" s="218"/>
      <c r="AC26" s="218"/>
      <c r="AD26" s="218"/>
      <c r="AE26" s="218"/>
      <c r="AF26" s="232"/>
      <c r="AG26" s="233"/>
    </row>
    <row r="27" spans="2:33" ht="57.75" customHeight="1" outlineLevel="1">
      <c r="B27" s="215"/>
      <c r="C27" s="222"/>
      <c r="D27" s="222"/>
      <c r="E27" s="337" t="s">
        <v>554</v>
      </c>
      <c r="F27" s="337"/>
      <c r="G27" s="337"/>
      <c r="H27" s="218">
        <v>5</v>
      </c>
      <c r="I27" s="225">
        <v>5</v>
      </c>
      <c r="J27" s="226">
        <v>4</v>
      </c>
      <c r="K27" s="227">
        <v>3</v>
      </c>
      <c r="L27" s="228">
        <v>2</v>
      </c>
      <c r="M27" s="229">
        <v>1</v>
      </c>
      <c r="N27" s="220"/>
      <c r="O27" s="219"/>
      <c r="P27" s="219"/>
      <c r="Q27" s="219"/>
      <c r="R27" s="221"/>
      <c r="S27" s="225">
        <v>5</v>
      </c>
      <c r="T27" s="228">
        <v>2</v>
      </c>
      <c r="U27" s="218">
        <v>0</v>
      </c>
      <c r="V27" s="218">
        <v>0</v>
      </c>
      <c r="W27" s="218">
        <v>0</v>
      </c>
      <c r="X27" s="225">
        <v>5</v>
      </c>
      <c r="Y27" s="218">
        <v>0</v>
      </c>
      <c r="Z27" s="218">
        <v>0</v>
      </c>
      <c r="AA27" s="218">
        <v>0</v>
      </c>
      <c r="AB27" s="218">
        <v>0</v>
      </c>
      <c r="AC27" s="228">
        <v>2</v>
      </c>
      <c r="AD27" s="218">
        <v>0</v>
      </c>
      <c r="AE27" s="218">
        <v>0</v>
      </c>
      <c r="AF27" s="243">
        <f>AVERAGE(S27:AE27)</f>
        <v>1.0769230769230769</v>
      </c>
      <c r="AG27" s="244">
        <f>AF27/H27</f>
        <v>0.21538461538461537</v>
      </c>
    </row>
    <row r="28" spans="2:33" ht="409.6" outlineLevel="1">
      <c r="B28" s="215"/>
      <c r="C28" s="222"/>
      <c r="D28" s="222"/>
      <c r="E28" s="234"/>
      <c r="F28" s="217"/>
      <c r="G28" s="217"/>
      <c r="H28" s="218"/>
      <c r="I28" s="219" t="s">
        <v>555</v>
      </c>
      <c r="J28" s="219" t="s">
        <v>556</v>
      </c>
      <c r="K28" s="219" t="s">
        <v>557</v>
      </c>
      <c r="L28" s="219" t="s">
        <v>558</v>
      </c>
      <c r="M28" s="219"/>
      <c r="N28" s="220" t="s">
        <v>559</v>
      </c>
      <c r="O28" s="219"/>
      <c r="P28" s="219"/>
      <c r="Q28" s="219"/>
      <c r="R28" s="221"/>
      <c r="S28" s="221" t="s">
        <v>560</v>
      </c>
      <c r="T28" s="235" t="s">
        <v>561</v>
      </c>
      <c r="U28" s="218" t="s">
        <v>60</v>
      </c>
      <c r="V28" s="218" t="s">
        <v>60</v>
      </c>
      <c r="W28" s="218" t="s">
        <v>60</v>
      </c>
      <c r="X28" s="235" t="s">
        <v>562</v>
      </c>
      <c r="Y28" s="218" t="s">
        <v>60</v>
      </c>
      <c r="Z28" s="218" t="s">
        <v>60</v>
      </c>
      <c r="AA28" s="218" t="s">
        <v>60</v>
      </c>
      <c r="AB28" s="218" t="s">
        <v>60</v>
      </c>
      <c r="AC28" s="235" t="s">
        <v>563</v>
      </c>
      <c r="AD28" s="218" t="s">
        <v>60</v>
      </c>
      <c r="AE28" s="237" t="s">
        <v>60</v>
      </c>
      <c r="AF28" s="232"/>
      <c r="AG28" s="233"/>
    </row>
    <row r="29" spans="2:33" ht="36.75" customHeight="1" outlineLevel="1">
      <c r="B29" s="215"/>
      <c r="C29" s="222"/>
      <c r="D29" s="222"/>
      <c r="E29" s="337" t="s">
        <v>564</v>
      </c>
      <c r="F29" s="337"/>
      <c r="G29" s="337"/>
      <c r="H29" s="218">
        <v>1</v>
      </c>
      <c r="I29" s="225">
        <v>1</v>
      </c>
      <c r="J29" s="226"/>
      <c r="K29" s="227"/>
      <c r="L29" s="228"/>
      <c r="M29" s="229"/>
      <c r="N29" s="220"/>
      <c r="O29" s="219"/>
      <c r="P29" s="219"/>
      <c r="Q29" s="219"/>
      <c r="R29" s="221"/>
      <c r="S29" s="218">
        <v>0</v>
      </c>
      <c r="T29" s="218">
        <v>0</v>
      </c>
      <c r="U29" s="218">
        <v>0</v>
      </c>
      <c r="V29" s="218">
        <v>0</v>
      </c>
      <c r="W29" s="218">
        <v>0</v>
      </c>
      <c r="X29" s="218">
        <v>0</v>
      </c>
      <c r="Y29" s="218">
        <v>0</v>
      </c>
      <c r="Z29" s="218">
        <v>0</v>
      </c>
      <c r="AA29" s="218">
        <v>0</v>
      </c>
      <c r="AB29" s="218">
        <v>0</v>
      </c>
      <c r="AC29" s="231">
        <v>1</v>
      </c>
      <c r="AD29" s="218">
        <v>0</v>
      </c>
      <c r="AE29" s="218">
        <v>0</v>
      </c>
      <c r="AF29" s="232">
        <f>AVERAGE(S29:AE29)</f>
        <v>7.6923076923076927E-2</v>
      </c>
      <c r="AG29" s="233">
        <f>AF29/H29</f>
        <v>7.6923076923076927E-2</v>
      </c>
    </row>
    <row r="30" spans="2:33" ht="115.15" outlineLevel="1">
      <c r="B30" s="215"/>
      <c r="C30" s="222"/>
      <c r="D30" s="222"/>
      <c r="E30" s="234"/>
      <c r="F30" s="217"/>
      <c r="G30" s="217"/>
      <c r="H30" s="218"/>
      <c r="I30" s="219" t="s">
        <v>565</v>
      </c>
      <c r="J30" s="219"/>
      <c r="K30" s="219"/>
      <c r="L30" s="219"/>
      <c r="M30" s="219"/>
      <c r="N30" s="220"/>
      <c r="O30" s="219"/>
      <c r="P30" s="219"/>
      <c r="Q30" s="219"/>
      <c r="R30" s="221"/>
      <c r="S30" s="218" t="s">
        <v>60</v>
      </c>
      <c r="T30" s="218" t="s">
        <v>60</v>
      </c>
      <c r="U30" s="218" t="s">
        <v>60</v>
      </c>
      <c r="V30" s="218" t="s">
        <v>60</v>
      </c>
      <c r="W30" s="218" t="s">
        <v>60</v>
      </c>
      <c r="X30" s="218" t="s">
        <v>60</v>
      </c>
      <c r="Y30" s="218" t="s">
        <v>60</v>
      </c>
      <c r="Z30" s="218" t="s">
        <v>60</v>
      </c>
      <c r="AA30" s="218" t="s">
        <v>60</v>
      </c>
      <c r="AB30" s="218" t="s">
        <v>60</v>
      </c>
      <c r="AC30" s="235" t="s">
        <v>566</v>
      </c>
      <c r="AD30" s="218" t="s">
        <v>60</v>
      </c>
      <c r="AE30" s="237" t="s">
        <v>60</v>
      </c>
      <c r="AF30" s="232"/>
      <c r="AG30" s="233"/>
    </row>
    <row r="31" spans="2:33" ht="36" customHeight="1" outlineLevel="1">
      <c r="B31" s="215"/>
      <c r="C31" s="222"/>
      <c r="D31" s="254"/>
      <c r="E31" s="342" t="s">
        <v>567</v>
      </c>
      <c r="F31" s="342"/>
      <c r="G31" s="342"/>
      <c r="H31" s="218">
        <v>1.5</v>
      </c>
      <c r="I31" s="225">
        <v>1.5</v>
      </c>
      <c r="J31" s="226"/>
      <c r="K31" s="227">
        <v>1</v>
      </c>
      <c r="L31" s="228"/>
      <c r="M31" s="229"/>
      <c r="N31" s="220"/>
      <c r="O31" s="219"/>
      <c r="P31" s="219"/>
      <c r="Q31" s="219" t="s">
        <v>51</v>
      </c>
      <c r="R31" s="221"/>
      <c r="S31" s="225">
        <v>1.5</v>
      </c>
      <c r="T31" s="218">
        <v>0</v>
      </c>
      <c r="U31" s="218">
        <v>0</v>
      </c>
      <c r="V31" s="218">
        <v>0</v>
      </c>
      <c r="W31" s="218">
        <v>0</v>
      </c>
      <c r="X31" s="225">
        <v>1.5</v>
      </c>
      <c r="Y31" s="218">
        <v>0</v>
      </c>
      <c r="Z31" s="225">
        <v>1.5</v>
      </c>
      <c r="AA31" s="218">
        <v>0</v>
      </c>
      <c r="AB31" s="218">
        <v>0</v>
      </c>
      <c r="AC31" s="218">
        <v>0</v>
      </c>
      <c r="AD31" s="218">
        <v>0</v>
      </c>
      <c r="AE31" s="218">
        <v>0</v>
      </c>
      <c r="AF31" s="232">
        <f>AVERAGE(S31:AE31)</f>
        <v>0.34615384615384615</v>
      </c>
      <c r="AG31" s="233">
        <f>AF31/H31</f>
        <v>0.23076923076923075</v>
      </c>
    </row>
    <row r="32" spans="2:33" ht="230.45" outlineLevel="1">
      <c r="B32" s="215"/>
      <c r="C32" s="222"/>
      <c r="D32" s="222"/>
      <c r="E32" s="255"/>
      <c r="F32" s="217"/>
      <c r="G32" s="217"/>
      <c r="H32" s="218"/>
      <c r="I32" s="219" t="s">
        <v>568</v>
      </c>
      <c r="J32" s="219"/>
      <c r="K32" s="219" t="s">
        <v>569</v>
      </c>
      <c r="L32" s="219"/>
      <c r="M32" s="219"/>
      <c r="N32" s="220" t="s">
        <v>570</v>
      </c>
      <c r="O32" s="219"/>
      <c r="P32" s="219"/>
      <c r="Q32" s="219"/>
      <c r="R32" s="221"/>
      <c r="S32" s="235" t="s">
        <v>571</v>
      </c>
      <c r="T32" s="218" t="s">
        <v>60</v>
      </c>
      <c r="U32" s="218" t="s">
        <v>60</v>
      </c>
      <c r="V32" s="218" t="s">
        <v>60</v>
      </c>
      <c r="W32" s="218" t="s">
        <v>60</v>
      </c>
      <c r="X32" s="221" t="s">
        <v>572</v>
      </c>
      <c r="Y32" s="235" t="s">
        <v>573</v>
      </c>
      <c r="Z32" s="235" t="s">
        <v>574</v>
      </c>
      <c r="AA32" s="218" t="s">
        <v>60</v>
      </c>
      <c r="AB32" s="218" t="s">
        <v>60</v>
      </c>
      <c r="AC32" s="218" t="s">
        <v>60</v>
      </c>
      <c r="AD32" s="218" t="s">
        <v>60</v>
      </c>
      <c r="AE32" s="237" t="s">
        <v>60</v>
      </c>
      <c r="AF32" s="232"/>
      <c r="AG32" s="233"/>
    </row>
    <row r="33" spans="2:33" ht="36.75" customHeight="1" outlineLevel="1">
      <c r="B33" s="215"/>
      <c r="C33" s="222"/>
      <c r="D33" s="254"/>
      <c r="E33" s="342" t="s">
        <v>575</v>
      </c>
      <c r="F33" s="342"/>
      <c r="G33" s="342"/>
      <c r="H33" s="218">
        <v>3</v>
      </c>
      <c r="I33" s="225">
        <v>3</v>
      </c>
      <c r="J33" s="226"/>
      <c r="K33" s="227">
        <v>1.5</v>
      </c>
      <c r="L33" s="228"/>
      <c r="M33" s="229"/>
      <c r="N33" s="220"/>
      <c r="O33" s="219"/>
      <c r="P33" s="219" t="s">
        <v>51</v>
      </c>
      <c r="Q33" s="219" t="s">
        <v>51</v>
      </c>
      <c r="R33" s="221"/>
      <c r="S33" s="225">
        <v>3</v>
      </c>
      <c r="T33" s="227">
        <v>1.5</v>
      </c>
      <c r="U33" s="218">
        <v>0</v>
      </c>
      <c r="V33" s="218">
        <v>0</v>
      </c>
      <c r="W33" s="225">
        <v>3</v>
      </c>
      <c r="X33" s="225">
        <v>3</v>
      </c>
      <c r="Y33" s="218">
        <v>0</v>
      </c>
      <c r="Z33" s="231">
        <v>3</v>
      </c>
      <c r="AA33" s="225">
        <v>3</v>
      </c>
      <c r="AB33" s="227">
        <v>1.5</v>
      </c>
      <c r="AC33" s="218">
        <v>0</v>
      </c>
      <c r="AD33" s="218">
        <v>0</v>
      </c>
      <c r="AE33" s="218">
        <v>0</v>
      </c>
      <c r="AF33" s="232">
        <f>AVERAGE(S33:AE33)</f>
        <v>1.3846153846153846</v>
      </c>
      <c r="AG33" s="233">
        <f>AF33/H33</f>
        <v>0.46153846153846151</v>
      </c>
    </row>
    <row r="34" spans="2:33" ht="244.9" outlineLevel="1">
      <c r="B34" s="215"/>
      <c r="C34" s="222"/>
      <c r="D34" s="222"/>
      <c r="E34" s="255"/>
      <c r="F34" s="217"/>
      <c r="G34" s="217"/>
      <c r="H34" s="218"/>
      <c r="I34" s="219" t="s">
        <v>576</v>
      </c>
      <c r="J34" s="219"/>
      <c r="K34" s="219" t="s">
        <v>577</v>
      </c>
      <c r="L34" s="219"/>
      <c r="M34" s="219"/>
      <c r="N34" s="220"/>
      <c r="O34" s="219"/>
      <c r="P34" s="219"/>
      <c r="Q34" s="219"/>
      <c r="R34" s="221"/>
      <c r="S34" s="221" t="s">
        <v>578</v>
      </c>
      <c r="T34" s="235" t="s">
        <v>579</v>
      </c>
      <c r="U34" s="218" t="s">
        <v>60</v>
      </c>
      <c r="V34" s="235" t="s">
        <v>580</v>
      </c>
      <c r="W34" s="235" t="s">
        <v>581</v>
      </c>
      <c r="X34" s="235" t="s">
        <v>582</v>
      </c>
      <c r="Y34" s="235" t="s">
        <v>583</v>
      </c>
      <c r="Z34" s="235" t="s">
        <v>584</v>
      </c>
      <c r="AA34" s="235" t="s">
        <v>585</v>
      </c>
      <c r="AB34" s="235" t="s">
        <v>586</v>
      </c>
      <c r="AC34" s="218" t="s">
        <v>60</v>
      </c>
      <c r="AD34" s="218" t="s">
        <v>60</v>
      </c>
      <c r="AE34" s="237" t="s">
        <v>60</v>
      </c>
      <c r="AF34" s="232"/>
      <c r="AG34" s="233"/>
    </row>
    <row r="35" spans="2:33" ht="57.6" customHeight="1" outlineLevel="1">
      <c r="B35" s="215"/>
      <c r="C35" s="222"/>
      <c r="D35" s="254"/>
      <c r="E35" s="337" t="s">
        <v>587</v>
      </c>
      <c r="F35" s="337"/>
      <c r="G35" s="337"/>
      <c r="H35" s="218">
        <v>2</v>
      </c>
      <c r="I35" s="225">
        <v>2</v>
      </c>
      <c r="J35" s="226"/>
      <c r="K35" s="227">
        <v>1</v>
      </c>
      <c r="L35" s="228"/>
      <c r="M35" s="229"/>
      <c r="N35" s="220"/>
      <c r="O35" s="219"/>
      <c r="P35" s="219"/>
      <c r="Q35" s="219"/>
      <c r="R35" s="221"/>
      <c r="S35" s="225">
        <v>2</v>
      </c>
      <c r="T35" s="218">
        <v>0</v>
      </c>
      <c r="U35" s="218">
        <v>0</v>
      </c>
      <c r="V35" s="218">
        <v>0</v>
      </c>
      <c r="W35" s="227">
        <v>1</v>
      </c>
      <c r="X35" s="227">
        <v>1</v>
      </c>
      <c r="Y35" s="218">
        <v>0</v>
      </c>
      <c r="Z35" s="218">
        <v>0</v>
      </c>
      <c r="AA35" s="218">
        <v>0</v>
      </c>
      <c r="AB35" s="218">
        <v>0</v>
      </c>
      <c r="AC35" s="227">
        <v>1</v>
      </c>
      <c r="AD35" s="218">
        <v>0</v>
      </c>
      <c r="AE35" s="218"/>
      <c r="AF35" s="243">
        <f>AVERAGE(S35:AE35)</f>
        <v>0.41666666666666669</v>
      </c>
      <c r="AG35" s="244">
        <f>AF35/H35</f>
        <v>0.20833333333333334</v>
      </c>
    </row>
    <row r="36" spans="2:33" ht="388.9" outlineLevel="1">
      <c r="B36" s="215"/>
      <c r="C36" s="222"/>
      <c r="D36" s="222"/>
      <c r="E36" s="234"/>
      <c r="F36" s="217"/>
      <c r="G36" s="217"/>
      <c r="H36" s="218"/>
      <c r="I36" s="219" t="s">
        <v>588</v>
      </c>
      <c r="J36" s="219"/>
      <c r="K36" s="219" t="s">
        <v>589</v>
      </c>
      <c r="L36" s="219"/>
      <c r="M36" s="219"/>
      <c r="N36" s="220"/>
      <c r="O36" s="219"/>
      <c r="P36" s="219"/>
      <c r="Q36" s="219"/>
      <c r="R36" s="221"/>
      <c r="S36" s="235" t="s">
        <v>590</v>
      </c>
      <c r="T36" s="235" t="s">
        <v>591</v>
      </c>
      <c r="U36" s="218" t="s">
        <v>60</v>
      </c>
      <c r="V36" s="218" t="s">
        <v>60</v>
      </c>
      <c r="W36" s="235" t="s">
        <v>592</v>
      </c>
      <c r="X36" s="235" t="s">
        <v>593</v>
      </c>
      <c r="Y36" s="218" t="s">
        <v>60</v>
      </c>
      <c r="Z36" s="218" t="s">
        <v>60</v>
      </c>
      <c r="AA36" s="218" t="s">
        <v>60</v>
      </c>
      <c r="AB36" s="218" t="s">
        <v>60</v>
      </c>
      <c r="AC36" s="235" t="s">
        <v>594</v>
      </c>
      <c r="AD36" s="218" t="s">
        <v>60</v>
      </c>
      <c r="AE36" s="237"/>
      <c r="AF36" s="232"/>
      <c r="AG36" s="233"/>
    </row>
    <row r="37" spans="2:33">
      <c r="B37" s="245">
        <v>3</v>
      </c>
      <c r="C37" s="246" t="s">
        <v>595</v>
      </c>
      <c r="D37" s="246"/>
      <c r="E37" s="256"/>
      <c r="F37" s="248">
        <f>SUM(G38:G57)</f>
        <v>25</v>
      </c>
      <c r="G37" s="248"/>
      <c r="H37" s="249"/>
      <c r="I37" s="249"/>
      <c r="J37" s="249"/>
      <c r="K37" s="249"/>
      <c r="L37" s="249"/>
      <c r="M37" s="249"/>
      <c r="N37" s="250"/>
      <c r="O37" s="249" t="s">
        <v>51</v>
      </c>
      <c r="P37" s="249" t="s">
        <v>51</v>
      </c>
      <c r="Q37" s="249" t="s">
        <v>51</v>
      </c>
      <c r="R37" s="251"/>
      <c r="S37" s="249"/>
      <c r="T37" s="249"/>
      <c r="U37" s="249"/>
      <c r="V37" s="249"/>
      <c r="W37" s="249"/>
      <c r="X37" s="249"/>
      <c r="Y37" s="249"/>
      <c r="Z37" s="249"/>
      <c r="AA37" s="249"/>
      <c r="AB37" s="249"/>
      <c r="AC37" s="249"/>
      <c r="AD37" s="249"/>
      <c r="AE37" s="249"/>
      <c r="AF37" s="252"/>
      <c r="AG37" s="253"/>
    </row>
    <row r="38" spans="2:33" ht="36.75" customHeight="1">
      <c r="B38" s="215" t="s">
        <v>157</v>
      </c>
      <c r="C38" s="222"/>
      <c r="D38" s="337" t="s">
        <v>596</v>
      </c>
      <c r="E38" s="337"/>
      <c r="F38" s="337"/>
      <c r="G38" s="217">
        <f>SUM(H39:H45)</f>
        <v>8</v>
      </c>
      <c r="H38" s="218"/>
      <c r="I38" s="219"/>
      <c r="J38" s="219"/>
      <c r="K38" s="219"/>
      <c r="L38" s="219"/>
      <c r="M38" s="219"/>
      <c r="N38" s="220"/>
      <c r="O38" s="219" t="s">
        <v>51</v>
      </c>
      <c r="P38" s="219" t="s">
        <v>51</v>
      </c>
      <c r="Q38" s="219" t="s">
        <v>51</v>
      </c>
      <c r="R38" s="221"/>
      <c r="S38" s="218"/>
      <c r="T38" s="218"/>
      <c r="U38" s="218"/>
      <c r="V38" s="218"/>
      <c r="W38" s="218"/>
      <c r="X38" s="218"/>
      <c r="Y38" s="218"/>
      <c r="Z38" s="218"/>
      <c r="AA38" s="218"/>
      <c r="AB38" s="218"/>
      <c r="AC38" s="218"/>
      <c r="AD38" s="218"/>
      <c r="AE38" s="218"/>
      <c r="AF38" s="232"/>
      <c r="AG38" s="233"/>
    </row>
    <row r="39" spans="2:33" ht="40.5" customHeight="1" outlineLevel="1">
      <c r="B39" s="215"/>
      <c r="C39" s="222"/>
      <c r="D39" s="222"/>
      <c r="E39" s="337" t="s">
        <v>597</v>
      </c>
      <c r="F39" s="337"/>
      <c r="G39" s="337"/>
      <c r="H39" s="218">
        <v>1.5</v>
      </c>
      <c r="I39" s="225">
        <v>1.5</v>
      </c>
      <c r="J39" s="226"/>
      <c r="K39" s="227">
        <v>0.5</v>
      </c>
      <c r="L39" s="228"/>
      <c r="M39" s="229"/>
      <c r="N39" s="220"/>
      <c r="O39" s="219"/>
      <c r="P39" s="219"/>
      <c r="Q39" s="219"/>
      <c r="R39" s="221"/>
      <c r="S39" s="225">
        <v>1.5</v>
      </c>
      <c r="T39" s="218">
        <v>0</v>
      </c>
      <c r="U39" s="218">
        <v>0</v>
      </c>
      <c r="V39" s="218">
        <v>0</v>
      </c>
      <c r="W39" s="218">
        <v>0</v>
      </c>
      <c r="X39" s="225">
        <v>1.5</v>
      </c>
      <c r="Y39" s="227">
        <v>0.5</v>
      </c>
      <c r="Z39" s="218">
        <v>0</v>
      </c>
      <c r="AA39" s="218">
        <v>0</v>
      </c>
      <c r="AB39" s="218">
        <v>0</v>
      </c>
      <c r="AC39" s="225">
        <v>1.5</v>
      </c>
      <c r="AD39" s="227">
        <v>0.5</v>
      </c>
      <c r="AE39" s="218">
        <v>0</v>
      </c>
      <c r="AF39" s="243">
        <f>AVERAGE(S39:AE39)</f>
        <v>0.42307692307692307</v>
      </c>
      <c r="AG39" s="244">
        <f>AF39/H39</f>
        <v>0.28205128205128205</v>
      </c>
    </row>
    <row r="40" spans="2:33" ht="244.9" outlineLevel="1">
      <c r="B40" s="215"/>
      <c r="C40" s="222"/>
      <c r="D40" s="222"/>
      <c r="E40" s="234"/>
      <c r="F40" s="217"/>
      <c r="G40" s="217"/>
      <c r="H40" s="218"/>
      <c r="I40" s="219" t="s">
        <v>598</v>
      </c>
      <c r="J40" s="219"/>
      <c r="K40" s="219" t="s">
        <v>599</v>
      </c>
      <c r="L40" s="219"/>
      <c r="M40" s="219"/>
      <c r="N40" s="220"/>
      <c r="O40" s="219"/>
      <c r="P40" s="219"/>
      <c r="Q40" s="219"/>
      <c r="R40" s="221"/>
      <c r="S40" s="235" t="s">
        <v>600</v>
      </c>
      <c r="T40" s="235" t="s">
        <v>601</v>
      </c>
      <c r="U40" s="218" t="s">
        <v>60</v>
      </c>
      <c r="V40" s="218" t="s">
        <v>60</v>
      </c>
      <c r="W40" s="218" t="s">
        <v>60</v>
      </c>
      <c r="X40" s="235" t="s">
        <v>602</v>
      </c>
      <c r="Y40" s="235" t="s">
        <v>603</v>
      </c>
      <c r="Z40" s="218" t="s">
        <v>60</v>
      </c>
      <c r="AA40" s="218" t="s">
        <v>60</v>
      </c>
      <c r="AB40" s="218" t="s">
        <v>60</v>
      </c>
      <c r="AC40" s="221" t="s">
        <v>604</v>
      </c>
      <c r="AD40" s="221" t="s">
        <v>605</v>
      </c>
      <c r="AE40" s="237" t="s">
        <v>60</v>
      </c>
      <c r="AF40" s="232"/>
      <c r="AG40" s="233"/>
    </row>
    <row r="41" spans="2:33" ht="36" customHeight="1" outlineLevel="1">
      <c r="B41" s="215"/>
      <c r="C41" s="222"/>
      <c r="D41" s="222"/>
      <c r="E41" s="341" t="s">
        <v>606</v>
      </c>
      <c r="F41" s="341"/>
      <c r="G41" s="341"/>
      <c r="H41" s="218">
        <v>0.5</v>
      </c>
      <c r="I41" s="225">
        <v>0.5</v>
      </c>
      <c r="J41" s="226"/>
      <c r="K41" s="227"/>
      <c r="L41" s="228"/>
      <c r="M41" s="229"/>
      <c r="N41" s="235"/>
      <c r="O41" s="218"/>
      <c r="P41" s="218"/>
      <c r="Q41" s="218" t="s">
        <v>51</v>
      </c>
      <c r="R41" s="221"/>
      <c r="S41" s="225">
        <v>0.5</v>
      </c>
      <c r="T41" s="218">
        <v>0</v>
      </c>
      <c r="U41" s="218">
        <v>0</v>
      </c>
      <c r="V41" s="218">
        <v>0</v>
      </c>
      <c r="W41" s="218">
        <v>0</v>
      </c>
      <c r="X41" s="218">
        <v>0</v>
      </c>
      <c r="Y41" s="218">
        <v>0</v>
      </c>
      <c r="Z41" s="218">
        <v>0</v>
      </c>
      <c r="AA41" s="218">
        <v>0</v>
      </c>
      <c r="AB41" s="218">
        <v>0</v>
      </c>
      <c r="AC41" s="218">
        <v>0</v>
      </c>
      <c r="AD41" s="218">
        <v>0</v>
      </c>
      <c r="AE41" s="218">
        <v>0</v>
      </c>
      <c r="AF41" s="232">
        <f>AVERAGE(S41:AE41)</f>
        <v>3.8461538461538464E-2</v>
      </c>
      <c r="AG41" s="233">
        <f>AF41/H41</f>
        <v>7.6923076923076927E-2</v>
      </c>
    </row>
    <row r="42" spans="2:33" ht="144" outlineLevel="1">
      <c r="B42" s="215"/>
      <c r="C42" s="222"/>
      <c r="D42" s="222"/>
      <c r="E42" s="234"/>
      <c r="F42" s="217"/>
      <c r="G42" s="217"/>
      <c r="H42" s="218"/>
      <c r="I42" s="219" t="s">
        <v>607</v>
      </c>
      <c r="J42" s="219"/>
      <c r="K42" s="219"/>
      <c r="L42" s="219"/>
      <c r="M42" s="219"/>
      <c r="N42" s="235"/>
      <c r="O42" s="218"/>
      <c r="P42" s="218"/>
      <c r="Q42" s="218"/>
      <c r="R42" s="221"/>
      <c r="S42" s="218" t="s">
        <v>608</v>
      </c>
      <c r="T42" s="218" t="s">
        <v>60</v>
      </c>
      <c r="U42" s="218" t="s">
        <v>60</v>
      </c>
      <c r="V42" s="218" t="s">
        <v>60</v>
      </c>
      <c r="W42" s="218" t="s">
        <v>60</v>
      </c>
      <c r="X42" s="218" t="s">
        <v>60</v>
      </c>
      <c r="Y42" s="218" t="s">
        <v>60</v>
      </c>
      <c r="Z42" s="218" t="s">
        <v>60</v>
      </c>
      <c r="AA42" s="218" t="s">
        <v>60</v>
      </c>
      <c r="AB42" s="218" t="s">
        <v>60</v>
      </c>
      <c r="AC42" s="218" t="s">
        <v>60</v>
      </c>
      <c r="AD42" s="218" t="s">
        <v>60</v>
      </c>
      <c r="AE42" s="237" t="s">
        <v>60</v>
      </c>
      <c r="AF42" s="232"/>
      <c r="AG42" s="233"/>
    </row>
    <row r="43" spans="2:33" ht="63" customHeight="1">
      <c r="B43" s="215"/>
      <c r="C43" s="222"/>
      <c r="D43" s="234"/>
      <c r="E43" s="339" t="s">
        <v>609</v>
      </c>
      <c r="F43" s="339"/>
      <c r="G43" s="339"/>
      <c r="H43" s="218">
        <v>3</v>
      </c>
      <c r="I43" s="225">
        <v>3</v>
      </c>
      <c r="J43" s="226">
        <v>2.5</v>
      </c>
      <c r="K43" s="227">
        <v>2</v>
      </c>
      <c r="L43" s="228">
        <v>1.5</v>
      </c>
      <c r="M43" s="229">
        <v>1</v>
      </c>
      <c r="N43" s="220"/>
      <c r="O43" s="219" t="s">
        <v>51</v>
      </c>
      <c r="P43" s="219" t="s">
        <v>51</v>
      </c>
      <c r="Q43" s="219"/>
      <c r="R43" s="221"/>
      <c r="S43" s="227">
        <v>2</v>
      </c>
      <c r="T43" s="229">
        <v>1</v>
      </c>
      <c r="U43" s="228">
        <v>1.5</v>
      </c>
      <c r="V43" s="228">
        <v>1.5</v>
      </c>
      <c r="W43" s="228">
        <v>1.5</v>
      </c>
      <c r="X43" s="228">
        <v>1.5</v>
      </c>
      <c r="Y43" s="228">
        <v>1.5</v>
      </c>
      <c r="Z43" s="228">
        <v>1.5</v>
      </c>
      <c r="AA43" s="229">
        <v>1</v>
      </c>
      <c r="AB43" s="229">
        <v>1</v>
      </c>
      <c r="AC43" s="226">
        <v>2.5</v>
      </c>
      <c r="AD43" s="218">
        <v>0</v>
      </c>
      <c r="AE43" s="218">
        <v>0</v>
      </c>
      <c r="AF43" s="243">
        <f>AVERAGE(S43:AE43)</f>
        <v>1.2692307692307692</v>
      </c>
      <c r="AG43" s="244">
        <f>AF43/H43</f>
        <v>0.42307692307692307</v>
      </c>
    </row>
    <row r="44" spans="2:33" s="267" customFormat="1" ht="72">
      <c r="B44" s="257"/>
      <c r="C44" s="258"/>
      <c r="D44" s="258"/>
      <c r="E44" s="259"/>
      <c r="F44" s="260"/>
      <c r="G44" s="260"/>
      <c r="H44" s="261"/>
      <c r="I44" s="262" t="s">
        <v>610</v>
      </c>
      <c r="J44" s="262" t="s">
        <v>611</v>
      </c>
      <c r="K44" s="262" t="s">
        <v>612</v>
      </c>
      <c r="L44" s="262" t="s">
        <v>613</v>
      </c>
      <c r="M44" s="262" t="s">
        <v>614</v>
      </c>
      <c r="N44" s="263"/>
      <c r="O44" s="262"/>
      <c r="P44" s="262"/>
      <c r="Q44" s="262"/>
      <c r="R44" s="264"/>
      <c r="S44" s="264" t="s">
        <v>615</v>
      </c>
      <c r="T44" s="264" t="s">
        <v>616</v>
      </c>
      <c r="U44" s="264" t="s">
        <v>617</v>
      </c>
      <c r="V44" s="264" t="s">
        <v>618</v>
      </c>
      <c r="W44" s="264" t="s">
        <v>619</v>
      </c>
      <c r="X44" s="264" t="s">
        <v>620</v>
      </c>
      <c r="Y44" s="264" t="s">
        <v>621</v>
      </c>
      <c r="Z44" s="264" t="s">
        <v>622</v>
      </c>
      <c r="AA44" s="264" t="s">
        <v>616</v>
      </c>
      <c r="AB44" s="264" t="s">
        <v>623</v>
      </c>
      <c r="AC44" s="264" t="s">
        <v>624</v>
      </c>
      <c r="AD44" s="264" t="s">
        <v>625</v>
      </c>
      <c r="AE44" s="264" t="s">
        <v>625</v>
      </c>
      <c r="AF44" s="265"/>
      <c r="AG44" s="266"/>
    </row>
    <row r="45" spans="2:33" ht="46.5" customHeight="1">
      <c r="B45" s="215"/>
      <c r="C45" s="222"/>
      <c r="D45" s="234"/>
      <c r="E45" s="339" t="s">
        <v>626</v>
      </c>
      <c r="F45" s="339"/>
      <c r="G45" s="339"/>
      <c r="H45" s="218">
        <v>3</v>
      </c>
      <c r="I45" s="225">
        <v>3</v>
      </c>
      <c r="J45" s="226">
        <v>2.5</v>
      </c>
      <c r="K45" s="227">
        <v>2</v>
      </c>
      <c r="L45" s="228">
        <v>1.5</v>
      </c>
      <c r="M45" s="229">
        <v>1</v>
      </c>
      <c r="N45" s="220"/>
      <c r="O45" s="219" t="s">
        <v>51</v>
      </c>
      <c r="P45" s="219" t="s">
        <v>51</v>
      </c>
      <c r="Q45" s="219"/>
      <c r="R45" s="221"/>
      <c r="S45" s="227">
        <v>2</v>
      </c>
      <c r="T45" s="229">
        <v>1</v>
      </c>
      <c r="U45" s="229">
        <v>1</v>
      </c>
      <c r="V45" s="229">
        <v>1</v>
      </c>
      <c r="W45" s="228">
        <v>1.5</v>
      </c>
      <c r="X45" s="226">
        <v>2.5</v>
      </c>
      <c r="Y45" s="228">
        <v>1.5</v>
      </c>
      <c r="Z45" s="227">
        <v>2</v>
      </c>
      <c r="AA45" s="228">
        <v>1.5</v>
      </c>
      <c r="AB45" s="229">
        <v>1</v>
      </c>
      <c r="AC45" s="228">
        <v>1.5</v>
      </c>
      <c r="AD45" s="218">
        <v>0</v>
      </c>
      <c r="AE45" s="218">
        <v>0</v>
      </c>
      <c r="AF45" s="243">
        <f>AVERAGE(S45:AE45)</f>
        <v>1.2692307692307692</v>
      </c>
      <c r="AG45" s="244">
        <f>AF45/H45</f>
        <v>0.42307692307692307</v>
      </c>
    </row>
    <row r="46" spans="2:33" s="267" customFormat="1" ht="72">
      <c r="B46" s="257"/>
      <c r="C46" s="258"/>
      <c r="D46" s="258"/>
      <c r="E46" s="259"/>
      <c r="F46" s="260"/>
      <c r="G46" s="260"/>
      <c r="H46" s="261"/>
      <c r="I46" s="262" t="s">
        <v>627</v>
      </c>
      <c r="J46" s="262" t="s">
        <v>628</v>
      </c>
      <c r="K46" s="262" t="s">
        <v>629</v>
      </c>
      <c r="L46" s="262" t="s">
        <v>630</v>
      </c>
      <c r="M46" s="262" t="s">
        <v>631</v>
      </c>
      <c r="N46" s="263"/>
      <c r="O46" s="262"/>
      <c r="P46" s="262"/>
      <c r="Q46" s="262"/>
      <c r="R46" s="268"/>
      <c r="S46" s="264" t="s">
        <v>632</v>
      </c>
      <c r="T46" s="264" t="s">
        <v>633</v>
      </c>
      <c r="U46" s="264" t="s">
        <v>634</v>
      </c>
      <c r="V46" s="264" t="s">
        <v>635</v>
      </c>
      <c r="W46" s="264" t="s">
        <v>636</v>
      </c>
      <c r="X46" s="264" t="s">
        <v>637</v>
      </c>
      <c r="Y46" s="264" t="s">
        <v>638</v>
      </c>
      <c r="Z46" s="264" t="s">
        <v>639</v>
      </c>
      <c r="AA46" s="264" t="s">
        <v>640</v>
      </c>
      <c r="AB46" s="264" t="s">
        <v>641</v>
      </c>
      <c r="AC46" s="264" t="s">
        <v>642</v>
      </c>
      <c r="AD46" s="264" t="s">
        <v>643</v>
      </c>
      <c r="AE46" s="269" t="s">
        <v>643</v>
      </c>
      <c r="AF46" s="265"/>
      <c r="AG46" s="266"/>
    </row>
    <row r="47" spans="2:33" ht="214.15" customHeight="1">
      <c r="B47" s="270"/>
      <c r="C47" s="188"/>
      <c r="D47" s="188"/>
      <c r="F47" s="271"/>
      <c r="G47" s="271"/>
      <c r="H47" s="272"/>
      <c r="I47" s="273"/>
      <c r="J47" s="273"/>
      <c r="K47" s="273"/>
      <c r="L47" s="273"/>
      <c r="M47" s="273"/>
      <c r="N47" s="274"/>
      <c r="O47" s="273"/>
      <c r="P47" s="273"/>
      <c r="Q47" s="273"/>
      <c r="R47" s="275"/>
      <c r="S47" s="276" t="s">
        <v>644</v>
      </c>
      <c r="T47" s="276" t="s">
        <v>645</v>
      </c>
      <c r="U47" s="276" t="s">
        <v>646</v>
      </c>
      <c r="V47" s="276" t="s">
        <v>647</v>
      </c>
      <c r="W47" s="276" t="s">
        <v>648</v>
      </c>
      <c r="X47" s="276" t="s">
        <v>649</v>
      </c>
      <c r="Y47" s="276" t="s">
        <v>650</v>
      </c>
      <c r="Z47" s="276" t="s">
        <v>651</v>
      </c>
      <c r="AA47" s="276" t="s">
        <v>652</v>
      </c>
      <c r="AB47" s="276" t="s">
        <v>653</v>
      </c>
      <c r="AC47" s="276" t="s">
        <v>654</v>
      </c>
      <c r="AD47" s="272" t="s">
        <v>60</v>
      </c>
      <c r="AE47" s="277" t="s">
        <v>60</v>
      </c>
      <c r="AF47" s="278"/>
      <c r="AG47" s="279"/>
    </row>
    <row r="48" spans="2:33" ht="39.950000000000003" customHeight="1">
      <c r="B48" s="215" t="s">
        <v>217</v>
      </c>
      <c r="C48" s="222"/>
      <c r="D48" s="339" t="s">
        <v>655</v>
      </c>
      <c r="E48" s="339"/>
      <c r="F48" s="339"/>
      <c r="G48" s="217">
        <f>'Méthodologie (FR)'!$H48</f>
        <v>2</v>
      </c>
      <c r="H48" s="218">
        <v>2</v>
      </c>
      <c r="I48" s="225">
        <v>2</v>
      </c>
      <c r="J48" s="226">
        <v>1.5</v>
      </c>
      <c r="K48" s="227"/>
      <c r="L48" s="228"/>
      <c r="M48" s="229"/>
      <c r="N48" s="220"/>
      <c r="O48" s="219" t="s">
        <v>51</v>
      </c>
      <c r="P48" s="219"/>
      <c r="Q48" s="219"/>
      <c r="R48" s="221"/>
      <c r="S48" s="226">
        <v>1.5</v>
      </c>
      <c r="T48" s="218">
        <v>0</v>
      </c>
      <c r="U48" s="218">
        <v>0</v>
      </c>
      <c r="V48" s="218">
        <v>0</v>
      </c>
      <c r="W48" s="218">
        <v>0</v>
      </c>
      <c r="X48" s="226">
        <v>1.5</v>
      </c>
      <c r="Y48" s="231">
        <v>2</v>
      </c>
      <c r="Z48" s="225">
        <v>2</v>
      </c>
      <c r="AA48" s="218">
        <v>0</v>
      </c>
      <c r="AB48" s="218">
        <v>0</v>
      </c>
      <c r="AC48" s="225">
        <v>2</v>
      </c>
      <c r="AD48" s="226">
        <v>1.5</v>
      </c>
      <c r="AE48" s="218">
        <v>0</v>
      </c>
      <c r="AF48" s="243">
        <f>AVERAGE(S48:AE48)</f>
        <v>0.80769230769230771</v>
      </c>
      <c r="AG48" s="244">
        <f>AF48/H48</f>
        <v>0.40384615384615385</v>
      </c>
    </row>
    <row r="49" spans="2:33" ht="124.9" customHeight="1">
      <c r="B49" s="215"/>
      <c r="C49" s="222"/>
      <c r="D49" s="222"/>
      <c r="E49" s="234"/>
      <c r="F49" s="217"/>
      <c r="G49" s="217"/>
      <c r="H49" s="218"/>
      <c r="I49" s="219" t="s">
        <v>656</v>
      </c>
      <c r="J49" s="219" t="s">
        <v>657</v>
      </c>
      <c r="K49" s="219"/>
      <c r="L49" s="219"/>
      <c r="M49" s="219"/>
      <c r="N49" s="280"/>
      <c r="O49" s="240"/>
      <c r="P49" s="240"/>
      <c r="Q49" s="240"/>
      <c r="R49" s="221"/>
      <c r="S49" s="235" t="s">
        <v>658</v>
      </c>
      <c r="T49" s="218" t="s">
        <v>60</v>
      </c>
      <c r="U49" s="218"/>
      <c r="V49" s="235" t="s">
        <v>659</v>
      </c>
      <c r="W49" s="218" t="s">
        <v>60</v>
      </c>
      <c r="X49" s="235" t="s">
        <v>660</v>
      </c>
      <c r="Y49" s="235" t="s">
        <v>661</v>
      </c>
      <c r="Z49" s="235" t="s">
        <v>662</v>
      </c>
      <c r="AA49" s="218" t="s">
        <v>60</v>
      </c>
      <c r="AB49" s="218" t="s">
        <v>60</v>
      </c>
      <c r="AC49" s="235" t="s">
        <v>663</v>
      </c>
      <c r="AD49" s="235" t="s">
        <v>664</v>
      </c>
      <c r="AE49" s="237" t="s">
        <v>60</v>
      </c>
      <c r="AF49" s="232"/>
      <c r="AG49" s="233"/>
    </row>
    <row r="50" spans="2:33" ht="39.950000000000003" customHeight="1">
      <c r="B50" s="215" t="s">
        <v>228</v>
      </c>
      <c r="C50" s="222"/>
      <c r="D50" s="339" t="s">
        <v>665</v>
      </c>
      <c r="E50" s="339"/>
      <c r="F50" s="339"/>
      <c r="G50" s="217">
        <f>'Méthodologie (FR)'!$H50</f>
        <v>2</v>
      </c>
      <c r="H50" s="218">
        <v>2</v>
      </c>
      <c r="I50" s="225">
        <v>2</v>
      </c>
      <c r="J50" s="226">
        <v>1.5</v>
      </c>
      <c r="K50" s="227">
        <v>1</v>
      </c>
      <c r="L50" s="228"/>
      <c r="M50" s="229"/>
      <c r="N50" s="220"/>
      <c r="O50" s="219" t="s">
        <v>51</v>
      </c>
      <c r="P50" s="219"/>
      <c r="Q50" s="219"/>
      <c r="R50" s="221"/>
      <c r="S50" s="225">
        <v>2</v>
      </c>
      <c r="T50" s="218">
        <v>0</v>
      </c>
      <c r="U50" s="218">
        <v>0</v>
      </c>
      <c r="V50" s="218">
        <v>0</v>
      </c>
      <c r="W50" s="227">
        <v>1</v>
      </c>
      <c r="X50" s="225">
        <v>2</v>
      </c>
      <c r="Y50" s="225">
        <v>2</v>
      </c>
      <c r="Z50" s="218">
        <v>0</v>
      </c>
      <c r="AA50" s="218">
        <v>0</v>
      </c>
      <c r="AB50" s="218">
        <v>0</v>
      </c>
      <c r="AC50" s="225">
        <v>2</v>
      </c>
      <c r="AD50" s="225">
        <v>2</v>
      </c>
      <c r="AE50" s="218">
        <v>0</v>
      </c>
      <c r="AF50" s="243">
        <f>AVERAGE(S50:AE50)</f>
        <v>0.84615384615384615</v>
      </c>
      <c r="AG50" s="244">
        <f>AF50/H50</f>
        <v>0.42307692307692307</v>
      </c>
    </row>
    <row r="51" spans="2:33" ht="409.6">
      <c r="B51" s="215"/>
      <c r="C51" s="222"/>
      <c r="D51" s="222"/>
      <c r="E51" s="234"/>
      <c r="F51" s="217"/>
      <c r="G51" s="217"/>
      <c r="H51" s="218"/>
      <c r="I51" s="219" t="s">
        <v>666</v>
      </c>
      <c r="J51" s="219" t="s">
        <v>667</v>
      </c>
      <c r="K51" s="219" t="s">
        <v>668</v>
      </c>
      <c r="L51" s="219"/>
      <c r="M51" s="219"/>
      <c r="N51" s="220"/>
      <c r="O51" s="219"/>
      <c r="P51" s="219"/>
      <c r="Q51" s="219"/>
      <c r="R51" s="221"/>
      <c r="S51" s="235" t="s">
        <v>669</v>
      </c>
      <c r="T51" s="218" t="s">
        <v>60</v>
      </c>
      <c r="U51" s="218" t="s">
        <v>60</v>
      </c>
      <c r="V51" s="218" t="s">
        <v>60</v>
      </c>
      <c r="W51" s="235" t="s">
        <v>670</v>
      </c>
      <c r="X51" s="235" t="s">
        <v>671</v>
      </c>
      <c r="Y51" s="276" t="s">
        <v>672</v>
      </c>
      <c r="Z51" s="235" t="s">
        <v>673</v>
      </c>
      <c r="AA51" s="218" t="s">
        <v>60</v>
      </c>
      <c r="AB51" s="218" t="s">
        <v>60</v>
      </c>
      <c r="AC51" s="235" t="s">
        <v>674</v>
      </c>
      <c r="AD51" s="235" t="s">
        <v>675</v>
      </c>
      <c r="AE51" s="237"/>
      <c r="AF51" s="232"/>
      <c r="AG51" s="233"/>
    </row>
    <row r="52" spans="2:33" ht="39.75" customHeight="1">
      <c r="B52" s="215" t="s">
        <v>240</v>
      </c>
      <c r="C52" s="222"/>
      <c r="D52" s="339" t="s">
        <v>676</v>
      </c>
      <c r="E52" s="339"/>
      <c r="F52" s="339"/>
      <c r="G52" s="217">
        <f>SUM(H53:H55)</f>
        <v>8</v>
      </c>
      <c r="H52" s="218"/>
      <c r="I52" s="219"/>
      <c r="J52" s="219"/>
      <c r="K52" s="219"/>
      <c r="L52" s="219"/>
      <c r="M52" s="219"/>
      <c r="N52" s="220"/>
      <c r="O52" s="219"/>
      <c r="P52" s="219" t="s">
        <v>51</v>
      </c>
      <c r="Q52" s="219" t="s">
        <v>51</v>
      </c>
      <c r="R52" s="221"/>
      <c r="S52" s="218"/>
      <c r="T52" s="218"/>
      <c r="U52" s="218"/>
      <c r="V52" s="218"/>
      <c r="W52" s="218"/>
      <c r="X52" s="218"/>
      <c r="Y52" s="218"/>
      <c r="Z52" s="218"/>
      <c r="AA52" s="218"/>
      <c r="AB52" s="218"/>
      <c r="AC52" s="218"/>
      <c r="AD52" s="218"/>
      <c r="AE52" s="218"/>
      <c r="AF52" s="232"/>
      <c r="AG52" s="233"/>
    </row>
    <row r="53" spans="2:33" ht="23.85" customHeight="1" outlineLevel="1">
      <c r="B53" s="215"/>
      <c r="C53" s="222"/>
      <c r="D53" s="281"/>
      <c r="E53" s="337" t="s">
        <v>677</v>
      </c>
      <c r="F53" s="337"/>
      <c r="G53" s="337"/>
      <c r="H53" s="218">
        <v>5</v>
      </c>
      <c r="I53" s="225">
        <v>5</v>
      </c>
      <c r="J53" s="226">
        <v>4</v>
      </c>
      <c r="K53" s="227">
        <v>3</v>
      </c>
      <c r="L53" s="228">
        <v>2</v>
      </c>
      <c r="M53" s="229">
        <v>1</v>
      </c>
      <c r="N53" s="220"/>
      <c r="O53" s="219"/>
      <c r="P53" s="219" t="s">
        <v>51</v>
      </c>
      <c r="Q53" s="219"/>
      <c r="R53" s="221"/>
      <c r="S53" s="282">
        <v>2</v>
      </c>
      <c r="T53" s="218">
        <v>0</v>
      </c>
      <c r="U53" s="218">
        <v>0</v>
      </c>
      <c r="V53" s="218">
        <v>0</v>
      </c>
      <c r="W53" s="218">
        <v>0</v>
      </c>
      <c r="X53" s="283">
        <v>4</v>
      </c>
      <c r="Y53" s="218">
        <v>0</v>
      </c>
      <c r="Z53" s="218">
        <v>0</v>
      </c>
      <c r="AA53" s="229">
        <v>1</v>
      </c>
      <c r="AB53" s="218">
        <v>0</v>
      </c>
      <c r="AC53" s="225">
        <v>5</v>
      </c>
      <c r="AD53" s="218">
        <v>0</v>
      </c>
      <c r="AE53" s="218">
        <v>0</v>
      </c>
      <c r="AF53" s="243">
        <f>AVERAGE(S53:AE53)</f>
        <v>0.92307692307692313</v>
      </c>
      <c r="AG53" s="244">
        <f>AF53/H53</f>
        <v>0.18461538461538463</v>
      </c>
    </row>
    <row r="54" spans="2:33" ht="129.6" outlineLevel="1">
      <c r="B54" s="215"/>
      <c r="C54" s="222"/>
      <c r="D54" s="284"/>
      <c r="E54" s="234"/>
      <c r="F54" s="217"/>
      <c r="G54" s="217"/>
      <c r="H54" s="218"/>
      <c r="I54" s="219" t="s">
        <v>678</v>
      </c>
      <c r="J54" s="219" t="s">
        <v>679</v>
      </c>
      <c r="K54" s="219"/>
      <c r="L54" s="219" t="s">
        <v>680</v>
      </c>
      <c r="M54" s="219" t="s">
        <v>681</v>
      </c>
      <c r="N54" s="220" t="s">
        <v>682</v>
      </c>
      <c r="O54" s="219"/>
      <c r="P54" s="219"/>
      <c r="Q54" s="219"/>
      <c r="R54" s="221"/>
      <c r="S54" s="235" t="s">
        <v>683</v>
      </c>
      <c r="T54" s="218" t="s">
        <v>60</v>
      </c>
      <c r="U54" s="218" t="s">
        <v>60</v>
      </c>
      <c r="V54" s="218" t="s">
        <v>60</v>
      </c>
      <c r="W54" s="235" t="s">
        <v>684</v>
      </c>
      <c r="X54" s="221" t="s">
        <v>685</v>
      </c>
      <c r="Y54" s="218" t="s">
        <v>60</v>
      </c>
      <c r="Z54" s="218" t="s">
        <v>60</v>
      </c>
      <c r="AA54" s="218" t="s">
        <v>60</v>
      </c>
      <c r="AB54" s="218" t="s">
        <v>60</v>
      </c>
      <c r="AC54" s="235" t="s">
        <v>686</v>
      </c>
      <c r="AD54" s="218" t="s">
        <v>60</v>
      </c>
      <c r="AE54" s="237" t="s">
        <v>60</v>
      </c>
      <c r="AF54" s="232"/>
      <c r="AG54" s="233"/>
    </row>
    <row r="55" spans="2:33" ht="52.5" customHeight="1" outlineLevel="1">
      <c r="B55" s="215"/>
      <c r="C55" s="222"/>
      <c r="D55" s="281"/>
      <c r="E55" s="341" t="s">
        <v>687</v>
      </c>
      <c r="F55" s="341"/>
      <c r="G55" s="341"/>
      <c r="H55" s="218">
        <v>3</v>
      </c>
      <c r="I55" s="225">
        <v>3</v>
      </c>
      <c r="J55" s="226"/>
      <c r="K55" s="227">
        <v>1.5</v>
      </c>
      <c r="L55" s="228"/>
      <c r="M55" s="229"/>
      <c r="N55" s="220"/>
      <c r="O55" s="219"/>
      <c r="P55" s="219" t="s">
        <v>51</v>
      </c>
      <c r="Q55" s="219" t="s">
        <v>51</v>
      </c>
      <c r="R55" s="221"/>
      <c r="S55" s="231">
        <v>3</v>
      </c>
      <c r="T55" s="218">
        <v>0</v>
      </c>
      <c r="U55" s="218">
        <v>0</v>
      </c>
      <c r="V55" s="218">
        <v>0</v>
      </c>
      <c r="W55" s="218">
        <v>0</v>
      </c>
      <c r="X55" s="285">
        <v>1.5</v>
      </c>
      <c r="Y55" s="218">
        <v>0</v>
      </c>
      <c r="Z55" s="218">
        <v>0</v>
      </c>
      <c r="AA55" s="218">
        <v>0</v>
      </c>
      <c r="AB55" s="218">
        <v>0</v>
      </c>
      <c r="AC55" s="227">
        <v>1.5</v>
      </c>
      <c r="AD55" s="218">
        <v>0</v>
      </c>
      <c r="AE55" s="218">
        <v>0</v>
      </c>
      <c r="AF55" s="243">
        <f>AVERAGE(S55:AE55)</f>
        <v>0.46153846153846156</v>
      </c>
      <c r="AG55" s="244">
        <f>AF55/H55</f>
        <v>0.15384615384615385</v>
      </c>
    </row>
    <row r="56" spans="2:33" ht="72.75" customHeight="1" outlineLevel="1">
      <c r="B56" s="215"/>
      <c r="C56" s="222"/>
      <c r="D56" s="284"/>
      <c r="E56" s="234"/>
      <c r="F56" s="217"/>
      <c r="G56" s="217"/>
      <c r="H56" s="218"/>
      <c r="I56" s="219" t="s">
        <v>688</v>
      </c>
      <c r="J56" s="219"/>
      <c r="K56" s="219" t="s">
        <v>689</v>
      </c>
      <c r="L56" s="219"/>
      <c r="M56" s="219"/>
      <c r="N56" s="220"/>
      <c r="O56" s="219"/>
      <c r="P56" s="219"/>
      <c r="Q56" s="219"/>
      <c r="R56" s="221"/>
      <c r="S56" s="221" t="s">
        <v>690</v>
      </c>
      <c r="T56" s="218" t="s">
        <v>60</v>
      </c>
      <c r="U56" s="218" t="s">
        <v>60</v>
      </c>
      <c r="V56" s="218" t="s">
        <v>60</v>
      </c>
      <c r="W56" s="218" t="s">
        <v>60</v>
      </c>
      <c r="X56" s="221" t="s">
        <v>691</v>
      </c>
      <c r="Y56" s="218" t="s">
        <v>60</v>
      </c>
      <c r="Z56" s="218" t="s">
        <v>60</v>
      </c>
      <c r="AA56" s="235" t="s">
        <v>692</v>
      </c>
      <c r="AB56" s="218" t="s">
        <v>60</v>
      </c>
      <c r="AC56" s="235" t="s">
        <v>693</v>
      </c>
      <c r="AD56" s="218" t="s">
        <v>60</v>
      </c>
      <c r="AE56" s="237" t="s">
        <v>60</v>
      </c>
      <c r="AF56" s="232"/>
      <c r="AG56" s="233"/>
    </row>
    <row r="57" spans="2:33" ht="23.85" customHeight="1">
      <c r="B57" s="215" t="s">
        <v>259</v>
      </c>
      <c r="C57" s="222"/>
      <c r="D57" s="343" t="s">
        <v>694</v>
      </c>
      <c r="E57" s="343"/>
      <c r="F57" s="343"/>
      <c r="G57" s="217">
        <f>SUM(H58:H62)</f>
        <v>5</v>
      </c>
      <c r="H57" s="218"/>
      <c r="I57" s="219"/>
      <c r="J57" s="219"/>
      <c r="K57" s="219"/>
      <c r="L57" s="219"/>
      <c r="M57" s="219"/>
      <c r="N57" s="220"/>
      <c r="O57" s="219" t="s">
        <v>51</v>
      </c>
      <c r="P57" s="219"/>
      <c r="Q57" s="219"/>
      <c r="R57" s="221"/>
      <c r="S57" s="218"/>
      <c r="T57" s="218"/>
      <c r="U57" s="218"/>
      <c r="V57" s="218"/>
      <c r="W57" s="218"/>
      <c r="X57" s="218"/>
      <c r="Y57" s="218"/>
      <c r="Z57" s="218"/>
      <c r="AA57" s="218"/>
      <c r="AB57" s="218"/>
      <c r="AC57" s="218"/>
      <c r="AD57" s="218"/>
      <c r="AE57" s="218"/>
      <c r="AF57" s="232"/>
      <c r="AG57" s="233"/>
    </row>
    <row r="58" spans="2:33" ht="48.75" customHeight="1" outlineLevel="1">
      <c r="B58" s="215"/>
      <c r="C58" s="222"/>
      <c r="D58" s="281"/>
      <c r="E58" s="337" t="s">
        <v>695</v>
      </c>
      <c r="F58" s="337"/>
      <c r="G58" s="337"/>
      <c r="H58" s="218">
        <v>2</v>
      </c>
      <c r="I58" s="225">
        <v>2</v>
      </c>
      <c r="J58" s="226"/>
      <c r="K58" s="227">
        <v>1</v>
      </c>
      <c r="L58" s="228"/>
      <c r="M58" s="229"/>
      <c r="N58" s="220"/>
      <c r="O58" s="219" t="s">
        <v>51</v>
      </c>
      <c r="P58" s="219"/>
      <c r="Q58" s="219"/>
      <c r="R58" s="221"/>
      <c r="S58" s="225">
        <v>2</v>
      </c>
      <c r="T58" s="218">
        <v>0</v>
      </c>
      <c r="U58" s="218">
        <v>0</v>
      </c>
      <c r="V58" s="218">
        <v>0</v>
      </c>
      <c r="W58" s="218">
        <v>0</v>
      </c>
      <c r="X58" s="231">
        <v>2</v>
      </c>
      <c r="Y58" s="218">
        <v>0</v>
      </c>
      <c r="Z58" s="227">
        <v>1</v>
      </c>
      <c r="AA58" s="218">
        <v>0</v>
      </c>
      <c r="AB58" s="225">
        <v>2</v>
      </c>
      <c r="AC58" s="218">
        <v>0</v>
      </c>
      <c r="AD58" s="218">
        <v>0</v>
      </c>
      <c r="AE58" s="218">
        <v>0</v>
      </c>
      <c r="AF58" s="232">
        <f>AVERAGE(S58:AE58)</f>
        <v>0.53846153846153844</v>
      </c>
      <c r="AG58" s="233">
        <f>AF58/H58</f>
        <v>0.26923076923076922</v>
      </c>
    </row>
    <row r="59" spans="2:33" ht="367.5" customHeight="1" outlineLevel="1">
      <c r="B59" s="215"/>
      <c r="C59" s="222"/>
      <c r="D59" s="284"/>
      <c r="E59" s="234"/>
      <c r="F59" s="217"/>
      <c r="G59" s="217"/>
      <c r="H59" s="218"/>
      <c r="I59" s="219" t="s">
        <v>696</v>
      </c>
      <c r="J59" s="219"/>
      <c r="K59" s="219" t="s">
        <v>697</v>
      </c>
      <c r="L59" s="219"/>
      <c r="M59" s="219"/>
      <c r="N59" s="220"/>
      <c r="O59" s="219"/>
      <c r="P59" s="219"/>
      <c r="Q59" s="219"/>
      <c r="R59" s="221"/>
      <c r="S59" s="235" t="s">
        <v>698</v>
      </c>
      <c r="T59" s="235" t="s">
        <v>699</v>
      </c>
      <c r="U59" s="218" t="s">
        <v>60</v>
      </c>
      <c r="V59" s="218" t="s">
        <v>60</v>
      </c>
      <c r="W59" s="235" t="s">
        <v>700</v>
      </c>
      <c r="X59" s="235" t="s">
        <v>701</v>
      </c>
      <c r="Y59" s="235" t="s">
        <v>702</v>
      </c>
      <c r="Z59" s="235" t="s">
        <v>703</v>
      </c>
      <c r="AA59" s="218" t="s">
        <v>60</v>
      </c>
      <c r="AB59" s="235" t="s">
        <v>704</v>
      </c>
      <c r="AC59" s="218" t="s">
        <v>60</v>
      </c>
      <c r="AD59" s="218" t="s">
        <v>60</v>
      </c>
      <c r="AE59" s="237" t="s">
        <v>60</v>
      </c>
      <c r="AF59" s="232"/>
      <c r="AG59" s="233"/>
    </row>
    <row r="60" spans="2:33" ht="17.45" customHeight="1" outlineLevel="1">
      <c r="B60" s="215"/>
      <c r="C60" s="222"/>
      <c r="D60" s="281"/>
      <c r="E60" s="337" t="s">
        <v>705</v>
      </c>
      <c r="F60" s="337"/>
      <c r="G60" s="337"/>
      <c r="H60" s="218">
        <v>2</v>
      </c>
      <c r="I60" s="225">
        <v>2</v>
      </c>
      <c r="J60" s="226"/>
      <c r="K60" s="227">
        <v>1</v>
      </c>
      <c r="L60" s="228"/>
      <c r="M60" s="229"/>
      <c r="N60" s="220"/>
      <c r="O60" s="219" t="s">
        <v>51</v>
      </c>
      <c r="P60" s="219"/>
      <c r="Q60" s="219"/>
      <c r="R60" s="221"/>
      <c r="S60" s="225">
        <v>2</v>
      </c>
      <c r="T60" s="218">
        <v>0</v>
      </c>
      <c r="U60" s="218">
        <v>0</v>
      </c>
      <c r="V60" s="218">
        <v>0</v>
      </c>
      <c r="W60" s="218">
        <v>0</v>
      </c>
      <c r="X60" s="285">
        <v>1</v>
      </c>
      <c r="Y60" s="218">
        <v>0</v>
      </c>
      <c r="Z60" s="218">
        <v>0</v>
      </c>
      <c r="AA60" s="218">
        <v>0</v>
      </c>
      <c r="AB60" s="218">
        <v>0</v>
      </c>
      <c r="AC60" s="218">
        <v>0</v>
      </c>
      <c r="AD60" s="218">
        <v>0</v>
      </c>
      <c r="AE60" s="218">
        <v>0</v>
      </c>
      <c r="AF60" s="232">
        <f>AVERAGE(S60:AE60)</f>
        <v>0.23076923076923078</v>
      </c>
      <c r="AG60" s="233">
        <f>AF60/H60</f>
        <v>0.11538461538461539</v>
      </c>
    </row>
    <row r="61" spans="2:33" ht="144" outlineLevel="1">
      <c r="B61" s="215"/>
      <c r="C61" s="222"/>
      <c r="D61" s="284"/>
      <c r="E61" s="234"/>
      <c r="F61" s="217"/>
      <c r="G61" s="217"/>
      <c r="H61" s="218"/>
      <c r="I61" s="219" t="s">
        <v>272</v>
      </c>
      <c r="J61" s="219"/>
      <c r="K61" s="219" t="s">
        <v>273</v>
      </c>
      <c r="L61" s="219"/>
      <c r="M61" s="219"/>
      <c r="N61" s="220"/>
      <c r="O61" s="219"/>
      <c r="P61" s="219"/>
      <c r="Q61" s="219"/>
      <c r="R61" s="221"/>
      <c r="S61" s="235" t="s">
        <v>706</v>
      </c>
      <c r="T61" s="218" t="s">
        <v>60</v>
      </c>
      <c r="U61" s="218" t="s">
        <v>60</v>
      </c>
      <c r="V61" s="218" t="s">
        <v>60</v>
      </c>
      <c r="W61" s="235" t="s">
        <v>707</v>
      </c>
      <c r="X61" s="221" t="s">
        <v>708</v>
      </c>
      <c r="Y61" s="218" t="s">
        <v>60</v>
      </c>
      <c r="Z61" s="218" t="s">
        <v>60</v>
      </c>
      <c r="AA61" s="218" t="s">
        <v>60</v>
      </c>
      <c r="AB61" s="218" t="s">
        <v>60</v>
      </c>
      <c r="AC61" s="218" t="s">
        <v>60</v>
      </c>
      <c r="AD61" s="218" t="s">
        <v>60</v>
      </c>
      <c r="AE61" s="237" t="s">
        <v>60</v>
      </c>
      <c r="AF61" s="232"/>
      <c r="AG61" s="233"/>
    </row>
    <row r="62" spans="2:33" ht="46.5" customHeight="1" outlineLevel="1">
      <c r="B62" s="215"/>
      <c r="C62" s="222"/>
      <c r="D62" s="281"/>
      <c r="E62" s="337" t="s">
        <v>709</v>
      </c>
      <c r="F62" s="337"/>
      <c r="G62" s="337"/>
      <c r="H62" s="218">
        <v>1</v>
      </c>
      <c r="I62" s="225">
        <v>1</v>
      </c>
      <c r="J62" s="226"/>
      <c r="K62" s="227"/>
      <c r="L62" s="228"/>
      <c r="M62" s="229"/>
      <c r="N62" s="220"/>
      <c r="O62" s="219" t="s">
        <v>51</v>
      </c>
      <c r="P62" s="219"/>
      <c r="Q62" s="219"/>
      <c r="R62" s="221"/>
      <c r="S62" s="225">
        <v>1</v>
      </c>
      <c r="T62" s="225">
        <v>1</v>
      </c>
      <c r="U62" s="225">
        <v>1</v>
      </c>
      <c r="V62" s="218">
        <v>0</v>
      </c>
      <c r="W62" s="225">
        <v>1</v>
      </c>
      <c r="X62" s="231">
        <v>1</v>
      </c>
      <c r="Y62" s="218">
        <v>0</v>
      </c>
      <c r="Z62" s="218">
        <v>0</v>
      </c>
      <c r="AA62" s="225">
        <v>1</v>
      </c>
      <c r="AB62" s="218">
        <v>0</v>
      </c>
      <c r="AC62" s="218">
        <v>0</v>
      </c>
      <c r="AD62" s="218">
        <v>0</v>
      </c>
      <c r="AE62" s="218">
        <v>0</v>
      </c>
      <c r="AF62" s="232">
        <f>AVERAGE(S62:AE62)</f>
        <v>0.46153846153846156</v>
      </c>
      <c r="AG62" s="233">
        <f>AF62/H62</f>
        <v>0.46153846153846156</v>
      </c>
    </row>
    <row r="63" spans="2:33" ht="409.6" outlineLevel="1">
      <c r="B63" s="215"/>
      <c r="C63" s="222"/>
      <c r="D63" s="284"/>
      <c r="E63" s="234"/>
      <c r="F63" s="217"/>
      <c r="G63" s="217"/>
      <c r="H63" s="218"/>
      <c r="I63" s="221" t="s">
        <v>710</v>
      </c>
      <c r="J63" s="219"/>
      <c r="K63" s="219"/>
      <c r="L63" s="219"/>
      <c r="M63" s="219"/>
      <c r="N63" s="220"/>
      <c r="O63" s="219"/>
      <c r="P63" s="219"/>
      <c r="Q63" s="219"/>
      <c r="R63" s="221"/>
      <c r="S63" s="235" t="s">
        <v>711</v>
      </c>
      <c r="T63" s="235" t="s">
        <v>712</v>
      </c>
      <c r="U63" s="235" t="s">
        <v>713</v>
      </c>
      <c r="V63" s="218" t="s">
        <v>60</v>
      </c>
      <c r="W63" s="235" t="s">
        <v>714</v>
      </c>
      <c r="X63" s="235" t="s">
        <v>715</v>
      </c>
      <c r="Y63" s="235" t="s">
        <v>716</v>
      </c>
      <c r="Z63" s="218" t="s">
        <v>60</v>
      </c>
      <c r="AA63" s="218" t="s">
        <v>717</v>
      </c>
      <c r="AB63" s="218" t="s">
        <v>60</v>
      </c>
      <c r="AC63" s="218" t="s">
        <v>60</v>
      </c>
      <c r="AD63" s="218" t="s">
        <v>60</v>
      </c>
      <c r="AE63" s="237" t="s">
        <v>60</v>
      </c>
      <c r="AF63" s="232"/>
      <c r="AG63" s="233"/>
    </row>
    <row r="64" spans="2:33">
      <c r="B64" s="245">
        <v>4</v>
      </c>
      <c r="C64" s="246" t="s">
        <v>718</v>
      </c>
      <c r="D64" s="246"/>
      <c r="E64" s="247"/>
      <c r="F64" s="248">
        <f>SUM(G65:G87)</f>
        <v>32</v>
      </c>
      <c r="G64" s="248"/>
      <c r="H64" s="249"/>
      <c r="I64" s="249"/>
      <c r="J64" s="249"/>
      <c r="K64" s="249"/>
      <c r="L64" s="249"/>
      <c r="M64" s="249"/>
      <c r="N64" s="250"/>
      <c r="O64" s="249" t="s">
        <v>51</v>
      </c>
      <c r="P64" s="249"/>
      <c r="Q64" s="249" t="s">
        <v>51</v>
      </c>
      <c r="R64" s="251"/>
      <c r="S64" s="249"/>
      <c r="T64" s="249"/>
      <c r="U64" s="249"/>
      <c r="V64" s="249"/>
      <c r="W64" s="249"/>
      <c r="X64" s="249"/>
      <c r="Y64" s="249"/>
      <c r="Z64" s="249"/>
      <c r="AA64" s="249"/>
      <c r="AB64" s="249"/>
      <c r="AC64" s="249"/>
      <c r="AD64" s="249"/>
      <c r="AE64" s="249"/>
      <c r="AF64" s="286"/>
      <c r="AG64" s="287"/>
    </row>
    <row r="65" spans="2:33">
      <c r="B65" s="215" t="s">
        <v>287</v>
      </c>
      <c r="C65" s="222"/>
      <c r="D65" s="222" t="s">
        <v>719</v>
      </c>
      <c r="E65" s="234"/>
      <c r="F65" s="217"/>
      <c r="G65" s="217">
        <f>'Méthodologie (FR)'!$H65</f>
        <v>10</v>
      </c>
      <c r="H65" s="218">
        <v>10</v>
      </c>
      <c r="I65" s="225">
        <v>10</v>
      </c>
      <c r="J65" s="226">
        <v>8</v>
      </c>
      <c r="K65" s="227">
        <v>6</v>
      </c>
      <c r="L65" s="228">
        <v>4</v>
      </c>
      <c r="M65" s="229">
        <v>2</v>
      </c>
      <c r="N65" s="220"/>
      <c r="O65" s="219"/>
      <c r="P65" s="219"/>
      <c r="Q65" s="219"/>
      <c r="R65" s="221"/>
      <c r="S65" s="225">
        <v>9</v>
      </c>
      <c r="T65" s="218">
        <v>0</v>
      </c>
      <c r="U65" s="218">
        <v>0</v>
      </c>
      <c r="V65" s="218">
        <v>0</v>
      </c>
      <c r="W65" s="218">
        <v>0</v>
      </c>
      <c r="X65" s="226">
        <v>9</v>
      </c>
      <c r="Y65" s="288">
        <v>2</v>
      </c>
      <c r="Z65" s="228">
        <v>4</v>
      </c>
      <c r="AA65" s="229">
        <v>2</v>
      </c>
      <c r="AB65" s="218">
        <v>0</v>
      </c>
      <c r="AC65" s="288">
        <v>2</v>
      </c>
      <c r="AD65" s="218">
        <v>0</v>
      </c>
      <c r="AE65" s="218">
        <v>0</v>
      </c>
      <c r="AF65" s="232">
        <f>AVERAGE(S65:AE65)</f>
        <v>2.1538461538461537</v>
      </c>
      <c r="AG65" s="233">
        <f>AF65/H65</f>
        <v>0.21538461538461537</v>
      </c>
    </row>
    <row r="66" spans="2:33" ht="244.9">
      <c r="B66" s="215"/>
      <c r="C66" s="222"/>
      <c r="D66" s="222"/>
      <c r="E66" s="234"/>
      <c r="F66" s="217"/>
      <c r="G66" s="217"/>
      <c r="H66" s="218"/>
      <c r="I66" s="219" t="s">
        <v>720</v>
      </c>
      <c r="J66" s="219" t="s">
        <v>721</v>
      </c>
      <c r="K66" s="219"/>
      <c r="L66" s="219" t="s">
        <v>722</v>
      </c>
      <c r="M66" s="219" t="s">
        <v>723</v>
      </c>
      <c r="N66" s="220" t="s">
        <v>724</v>
      </c>
      <c r="O66" s="219"/>
      <c r="P66" s="219"/>
      <c r="Q66" s="219"/>
      <c r="R66" s="221"/>
      <c r="S66" s="221" t="s">
        <v>725</v>
      </c>
      <c r="T66" s="218" t="s">
        <v>60</v>
      </c>
      <c r="U66" s="218" t="s">
        <v>60</v>
      </c>
      <c r="V66" s="218" t="s">
        <v>60</v>
      </c>
      <c r="W66" s="218" t="s">
        <v>60</v>
      </c>
      <c r="X66" s="235" t="s">
        <v>726</v>
      </c>
      <c r="Y66" s="235" t="s">
        <v>727</v>
      </c>
      <c r="Z66" s="218" t="s">
        <v>728</v>
      </c>
      <c r="AA66" s="235" t="s">
        <v>729</v>
      </c>
      <c r="AB66" s="218" t="s">
        <v>60</v>
      </c>
      <c r="AC66" s="235" t="s">
        <v>730</v>
      </c>
      <c r="AD66" s="218" t="s">
        <v>60</v>
      </c>
      <c r="AE66" s="237" t="s">
        <v>60</v>
      </c>
      <c r="AF66" s="232"/>
      <c r="AG66" s="233"/>
    </row>
    <row r="67" spans="2:33" ht="36.75" customHeight="1">
      <c r="B67" s="215" t="s">
        <v>300</v>
      </c>
      <c r="C67" s="222"/>
      <c r="D67" s="339" t="s">
        <v>731</v>
      </c>
      <c r="E67" s="339"/>
      <c r="F67" s="339"/>
      <c r="G67" s="217">
        <f>'Méthodologie (FR)'!$H67</f>
        <v>10</v>
      </c>
      <c r="H67" s="218">
        <v>10</v>
      </c>
      <c r="I67" s="225">
        <v>10</v>
      </c>
      <c r="J67" s="226">
        <v>8</v>
      </c>
      <c r="K67" s="227">
        <v>6</v>
      </c>
      <c r="L67" s="228">
        <v>4</v>
      </c>
      <c r="M67" s="229">
        <v>2</v>
      </c>
      <c r="N67" s="220"/>
      <c r="O67" s="219"/>
      <c r="P67" s="219"/>
      <c r="Q67" s="219"/>
      <c r="R67" s="221"/>
      <c r="S67" s="288">
        <v>2</v>
      </c>
      <c r="T67" s="218">
        <v>0</v>
      </c>
      <c r="U67" s="218">
        <v>0</v>
      </c>
      <c r="V67" s="218">
        <v>0</v>
      </c>
      <c r="W67" s="218">
        <v>0</v>
      </c>
      <c r="X67" s="229">
        <v>2</v>
      </c>
      <c r="Y67" s="218">
        <v>0</v>
      </c>
      <c r="Z67" s="229">
        <v>2</v>
      </c>
      <c r="AA67" s="218">
        <v>0</v>
      </c>
      <c r="AB67" s="218">
        <v>0</v>
      </c>
      <c r="AC67" s="218">
        <v>0</v>
      </c>
      <c r="AD67" s="218">
        <v>0</v>
      </c>
      <c r="AE67" s="218">
        <v>0</v>
      </c>
      <c r="AF67" s="232">
        <f>AVERAGE(S67:AE67)</f>
        <v>0.46153846153846156</v>
      </c>
      <c r="AG67" s="233">
        <f>AF67/H67</f>
        <v>4.6153846153846156E-2</v>
      </c>
    </row>
    <row r="68" spans="2:33" ht="100.9">
      <c r="B68" s="215"/>
      <c r="C68" s="222"/>
      <c r="D68" s="222"/>
      <c r="E68" s="234"/>
      <c r="F68" s="217"/>
      <c r="G68" s="217"/>
      <c r="H68" s="218"/>
      <c r="I68" s="219" t="s">
        <v>732</v>
      </c>
      <c r="J68" s="219" t="s">
        <v>721</v>
      </c>
      <c r="K68" s="219"/>
      <c r="L68" s="219" t="s">
        <v>733</v>
      </c>
      <c r="M68" s="219" t="s">
        <v>723</v>
      </c>
      <c r="N68" s="220"/>
      <c r="O68" s="219"/>
      <c r="P68" s="219"/>
      <c r="Q68" s="219"/>
      <c r="R68" s="221"/>
      <c r="S68" s="235" t="s">
        <v>734</v>
      </c>
      <c r="T68" s="218" t="s">
        <v>60</v>
      </c>
      <c r="U68" s="218" t="s">
        <v>60</v>
      </c>
      <c r="V68" s="218" t="s">
        <v>60</v>
      </c>
      <c r="W68" s="218" t="s">
        <v>60</v>
      </c>
      <c r="X68" s="218" t="s">
        <v>735</v>
      </c>
      <c r="Y68" s="218" t="s">
        <v>60</v>
      </c>
      <c r="Z68" s="218" t="s">
        <v>736</v>
      </c>
      <c r="AA68" s="218" t="s">
        <v>60</v>
      </c>
      <c r="AB68" s="218" t="s">
        <v>60</v>
      </c>
      <c r="AC68" s="218" t="s">
        <v>60</v>
      </c>
      <c r="AD68" s="218" t="s">
        <v>60</v>
      </c>
      <c r="AE68" s="237" t="s">
        <v>60</v>
      </c>
      <c r="AF68" s="232"/>
      <c r="AG68" s="233"/>
    </row>
    <row r="69" spans="2:33">
      <c r="B69" s="215" t="s">
        <v>307</v>
      </c>
      <c r="C69" s="222"/>
      <c r="D69" s="344" t="s">
        <v>737</v>
      </c>
      <c r="E69" s="344"/>
      <c r="F69" s="344"/>
      <c r="G69" s="217">
        <f>SUM(H70:H72)</f>
        <v>2</v>
      </c>
      <c r="H69" s="218"/>
      <c r="I69" s="219"/>
      <c r="J69" s="219"/>
      <c r="K69" s="219"/>
      <c r="L69" s="219"/>
      <c r="M69" s="219"/>
      <c r="N69" s="220"/>
      <c r="O69" s="219"/>
      <c r="P69" s="219"/>
      <c r="Q69" s="219"/>
      <c r="R69" s="221"/>
      <c r="S69" s="218"/>
      <c r="T69" s="218"/>
      <c r="U69" s="218"/>
      <c r="V69" s="218"/>
      <c r="W69" s="218"/>
      <c r="X69" s="218"/>
      <c r="Y69" s="218"/>
      <c r="Z69" s="218"/>
      <c r="AA69" s="218"/>
      <c r="AB69" s="218"/>
      <c r="AC69" s="218"/>
      <c r="AD69" s="218"/>
      <c r="AE69" s="218"/>
      <c r="AF69" s="232"/>
      <c r="AG69" s="233"/>
    </row>
    <row r="70" spans="2:33" outlineLevel="1">
      <c r="B70" s="215"/>
      <c r="C70" s="222"/>
      <c r="D70" s="222"/>
      <c r="E70" s="234" t="s">
        <v>738</v>
      </c>
      <c r="F70" s="217"/>
      <c r="G70" s="217"/>
      <c r="H70" s="218">
        <v>1</v>
      </c>
      <c r="I70" s="225">
        <v>1</v>
      </c>
      <c r="J70" s="226"/>
      <c r="K70" s="227"/>
      <c r="L70" s="228"/>
      <c r="M70" s="229"/>
      <c r="N70" s="220"/>
      <c r="O70" s="219"/>
      <c r="P70" s="219"/>
      <c r="Q70" s="219"/>
      <c r="R70" s="221"/>
      <c r="S70" s="225">
        <v>1</v>
      </c>
      <c r="T70" s="218">
        <v>0</v>
      </c>
      <c r="U70" s="218">
        <v>0</v>
      </c>
      <c r="V70" s="218">
        <v>0</v>
      </c>
      <c r="W70" s="218">
        <v>0</v>
      </c>
      <c r="X70" s="225">
        <v>1</v>
      </c>
      <c r="Y70" s="218">
        <v>0</v>
      </c>
      <c r="Z70" s="225">
        <v>1</v>
      </c>
      <c r="AA70" s="218">
        <v>0</v>
      </c>
      <c r="AB70" s="218">
        <v>0</v>
      </c>
      <c r="AC70" s="218">
        <v>0</v>
      </c>
      <c r="AD70" s="225">
        <v>1</v>
      </c>
      <c r="AE70" s="218">
        <v>0</v>
      </c>
      <c r="AF70" s="232">
        <f>AVERAGE(S70:AE70)</f>
        <v>0.30769230769230771</v>
      </c>
      <c r="AG70" s="233">
        <f>AF70/H70</f>
        <v>0.30769230769230771</v>
      </c>
    </row>
    <row r="71" spans="2:33" ht="115.15" outlineLevel="1">
      <c r="B71" s="215"/>
      <c r="C71" s="222"/>
      <c r="D71" s="222"/>
      <c r="E71" s="234"/>
      <c r="F71" s="217"/>
      <c r="G71" s="217"/>
      <c r="H71" s="218"/>
      <c r="I71" s="219" t="s">
        <v>739</v>
      </c>
      <c r="J71" s="219"/>
      <c r="K71" s="219"/>
      <c r="L71" s="219"/>
      <c r="M71" s="219"/>
      <c r="N71" s="220"/>
      <c r="O71" s="219"/>
      <c r="P71" s="219"/>
      <c r="Q71" s="219"/>
      <c r="R71" s="221"/>
      <c r="S71" s="235" t="s">
        <v>740</v>
      </c>
      <c r="T71" s="218" t="s">
        <v>60</v>
      </c>
      <c r="U71" s="218" t="s">
        <v>60</v>
      </c>
      <c r="V71" s="218" t="s">
        <v>60</v>
      </c>
      <c r="W71" s="218" t="s">
        <v>60</v>
      </c>
      <c r="X71" s="235" t="s">
        <v>741</v>
      </c>
      <c r="Y71" s="218" t="s">
        <v>60</v>
      </c>
      <c r="Z71" s="235" t="s">
        <v>742</v>
      </c>
      <c r="AA71" s="218" t="s">
        <v>60</v>
      </c>
      <c r="AB71" s="218" t="s">
        <v>60</v>
      </c>
      <c r="AC71" s="235" t="s">
        <v>743</v>
      </c>
      <c r="AD71" s="235" t="s">
        <v>744</v>
      </c>
      <c r="AE71" s="237" t="s">
        <v>60</v>
      </c>
      <c r="AF71" s="232"/>
      <c r="AG71" s="233"/>
    </row>
    <row r="72" spans="2:33" outlineLevel="1">
      <c r="B72" s="215"/>
      <c r="C72" s="222"/>
      <c r="D72" s="222"/>
      <c r="E72" s="234" t="s">
        <v>745</v>
      </c>
      <c r="F72" s="217"/>
      <c r="G72" s="217"/>
      <c r="H72" s="218">
        <v>1</v>
      </c>
      <c r="I72" s="225">
        <v>1</v>
      </c>
      <c r="J72" s="226"/>
      <c r="K72" s="227"/>
      <c r="L72" s="228"/>
      <c r="M72" s="229"/>
      <c r="N72" s="220"/>
      <c r="O72" s="219"/>
      <c r="P72" s="219"/>
      <c r="Q72" s="219"/>
      <c r="R72" s="221"/>
      <c r="S72" s="225">
        <v>1</v>
      </c>
      <c r="T72" s="225">
        <v>1</v>
      </c>
      <c r="U72" s="225">
        <v>1</v>
      </c>
      <c r="V72" s="225">
        <v>1</v>
      </c>
      <c r="W72" s="225">
        <v>1</v>
      </c>
      <c r="X72" s="225">
        <v>1</v>
      </c>
      <c r="Y72" s="225">
        <v>1</v>
      </c>
      <c r="Z72" s="225">
        <v>1</v>
      </c>
      <c r="AA72" s="225">
        <v>1</v>
      </c>
      <c r="AB72" s="225">
        <v>1</v>
      </c>
      <c r="AC72" s="218">
        <v>0</v>
      </c>
      <c r="AD72" s="225">
        <v>1</v>
      </c>
      <c r="AE72" s="225">
        <v>1</v>
      </c>
      <c r="AF72" s="232">
        <f>AVERAGE(S72:AE72)</f>
        <v>0.92307692307692313</v>
      </c>
      <c r="AG72" s="233">
        <f>AF72/H72</f>
        <v>0.92307692307692313</v>
      </c>
    </row>
    <row r="73" spans="2:33" ht="253.9" customHeight="1" outlineLevel="1">
      <c r="B73" s="215"/>
      <c r="C73" s="222"/>
      <c r="D73" s="222"/>
      <c r="E73" s="234"/>
      <c r="F73" s="217"/>
      <c r="G73" s="217"/>
      <c r="H73" s="218"/>
      <c r="I73" s="219" t="s">
        <v>746</v>
      </c>
      <c r="J73" s="219"/>
      <c r="K73" s="219"/>
      <c r="L73" s="219"/>
      <c r="M73" s="219"/>
      <c r="N73" s="220"/>
      <c r="O73" s="219"/>
      <c r="P73" s="219"/>
      <c r="Q73" s="219"/>
      <c r="R73" s="221"/>
      <c r="S73" s="235" t="s">
        <v>747</v>
      </c>
      <c r="T73" s="235" t="s">
        <v>748</v>
      </c>
      <c r="U73" s="235" t="s">
        <v>749</v>
      </c>
      <c r="V73" s="235" t="s">
        <v>750</v>
      </c>
      <c r="W73" s="235" t="s">
        <v>751</v>
      </c>
      <c r="X73" s="235" t="s">
        <v>752</v>
      </c>
      <c r="Y73" s="235" t="s">
        <v>753</v>
      </c>
      <c r="Z73" s="235" t="s">
        <v>754</v>
      </c>
      <c r="AA73" s="235" t="s">
        <v>755</v>
      </c>
      <c r="AB73" s="235" t="s">
        <v>756</v>
      </c>
      <c r="AC73" s="235" t="s">
        <v>757</v>
      </c>
      <c r="AD73" s="235" t="s">
        <v>758</v>
      </c>
      <c r="AE73" s="235" t="s">
        <v>759</v>
      </c>
      <c r="AF73" s="232"/>
      <c r="AG73" s="233"/>
    </row>
    <row r="74" spans="2:33" ht="216" outlineLevel="1">
      <c r="B74" s="215"/>
      <c r="C74" s="222"/>
      <c r="D74" s="222"/>
      <c r="E74" s="234"/>
      <c r="F74" s="217"/>
      <c r="G74" s="217"/>
      <c r="H74" s="218"/>
      <c r="J74" s="219"/>
      <c r="K74" s="219"/>
      <c r="L74" s="219"/>
      <c r="M74" s="219"/>
      <c r="N74" s="220"/>
      <c r="O74" s="219"/>
      <c r="P74" s="219"/>
      <c r="Q74" s="219"/>
      <c r="R74" s="221"/>
      <c r="S74" s="235" t="s">
        <v>760</v>
      </c>
      <c r="T74" s="235" t="s">
        <v>761</v>
      </c>
      <c r="U74" s="235" t="s">
        <v>762</v>
      </c>
      <c r="V74" s="235" t="s">
        <v>760</v>
      </c>
      <c r="W74" s="235" t="s">
        <v>760</v>
      </c>
      <c r="X74" s="235" t="s">
        <v>760</v>
      </c>
      <c r="Y74" s="235" t="s">
        <v>763</v>
      </c>
      <c r="Z74" s="235" t="s">
        <v>760</v>
      </c>
      <c r="AA74" s="235" t="s">
        <v>764</v>
      </c>
      <c r="AB74" s="235" t="s">
        <v>760</v>
      </c>
      <c r="AC74" s="218" t="s">
        <v>60</v>
      </c>
      <c r="AD74" s="235" t="s">
        <v>765</v>
      </c>
      <c r="AE74" s="289" t="s">
        <v>766</v>
      </c>
      <c r="AF74" s="232"/>
      <c r="AG74" s="233"/>
    </row>
    <row r="75" spans="2:33" ht="13.9" customHeight="1">
      <c r="B75" s="215" t="s">
        <v>338</v>
      </c>
      <c r="C75" s="222"/>
      <c r="D75" s="339" t="s">
        <v>767</v>
      </c>
      <c r="E75" s="339"/>
      <c r="F75" s="339"/>
      <c r="G75" s="217">
        <f>SUM(H76:H80)</f>
        <v>3</v>
      </c>
      <c r="H75" s="218"/>
      <c r="I75" s="219"/>
      <c r="J75" s="219"/>
      <c r="K75" s="219"/>
      <c r="L75" s="219"/>
      <c r="M75" s="219"/>
      <c r="N75" s="220"/>
      <c r="O75" s="219"/>
      <c r="P75" s="219"/>
      <c r="Q75" s="219"/>
      <c r="R75" s="221"/>
      <c r="S75" s="218"/>
      <c r="T75" s="218"/>
      <c r="U75" s="218"/>
      <c r="V75" s="218"/>
      <c r="W75" s="218"/>
      <c r="X75" s="218"/>
      <c r="Y75" s="218"/>
      <c r="Z75" s="218"/>
      <c r="AA75" s="218"/>
      <c r="AB75" s="218"/>
      <c r="AC75" s="218"/>
      <c r="AD75" s="218"/>
      <c r="AE75" s="218"/>
      <c r="AF75" s="232"/>
      <c r="AG75" s="233"/>
    </row>
    <row r="76" spans="2:33" ht="43.15" outlineLevel="1">
      <c r="B76" s="215"/>
      <c r="C76" s="222"/>
      <c r="D76" s="222"/>
      <c r="E76" s="234" t="s">
        <v>768</v>
      </c>
      <c r="F76" s="217"/>
      <c r="G76" s="217"/>
      <c r="H76" s="218">
        <v>1</v>
      </c>
      <c r="I76" s="225">
        <v>1</v>
      </c>
      <c r="J76" s="226"/>
      <c r="K76" s="227"/>
      <c r="L76" s="228"/>
      <c r="M76" s="229"/>
      <c r="N76" s="220"/>
      <c r="O76" s="219"/>
      <c r="P76" s="219"/>
      <c r="Q76" s="219"/>
      <c r="R76" s="221"/>
      <c r="S76" s="231">
        <v>1</v>
      </c>
      <c r="T76" s="218">
        <v>0</v>
      </c>
      <c r="U76" s="218">
        <v>0</v>
      </c>
      <c r="V76" s="218">
        <v>0</v>
      </c>
      <c r="W76" s="218">
        <v>0</v>
      </c>
      <c r="X76" s="218">
        <v>0</v>
      </c>
      <c r="Y76" s="218">
        <v>0</v>
      </c>
      <c r="Z76" s="218">
        <v>0</v>
      </c>
      <c r="AA76" s="218">
        <v>0</v>
      </c>
      <c r="AB76" s="218">
        <v>0</v>
      </c>
      <c r="AC76" s="218">
        <v>0</v>
      </c>
      <c r="AD76" s="218">
        <v>0</v>
      </c>
      <c r="AE76" s="218">
        <v>0</v>
      </c>
      <c r="AF76" s="232">
        <f>AVERAGE(S76:AE76)</f>
        <v>7.6923076923076927E-2</v>
      </c>
      <c r="AG76" s="233">
        <f>AF76/H76</f>
        <v>7.6923076923076927E-2</v>
      </c>
    </row>
    <row r="77" spans="2:33" ht="187.15" outlineLevel="1">
      <c r="B77" s="215"/>
      <c r="C77" s="222"/>
      <c r="D77" s="222"/>
      <c r="E77" s="234"/>
      <c r="F77" s="217"/>
      <c r="G77" s="217"/>
      <c r="H77" s="218"/>
      <c r="I77" s="219" t="s">
        <v>769</v>
      </c>
      <c r="J77" s="219"/>
      <c r="K77" s="219"/>
      <c r="L77" s="219"/>
      <c r="M77" s="219"/>
      <c r="N77" s="220"/>
      <c r="O77" s="219"/>
      <c r="P77" s="219"/>
      <c r="Q77" s="219"/>
      <c r="R77" s="221"/>
      <c r="S77" s="235" t="s">
        <v>770</v>
      </c>
      <c r="T77" s="235" t="s">
        <v>771</v>
      </c>
      <c r="U77" s="218" t="s">
        <v>60</v>
      </c>
      <c r="V77" s="218" t="s">
        <v>60</v>
      </c>
      <c r="W77" s="218" t="s">
        <v>60</v>
      </c>
      <c r="X77" s="235" t="s">
        <v>772</v>
      </c>
      <c r="Y77" s="218" t="s">
        <v>60</v>
      </c>
      <c r="Z77" s="218" t="s">
        <v>60</v>
      </c>
      <c r="AA77" s="218" t="s">
        <v>60</v>
      </c>
      <c r="AB77" s="218" t="s">
        <v>60</v>
      </c>
      <c r="AC77" s="218" t="s">
        <v>60</v>
      </c>
      <c r="AD77" s="218" t="s">
        <v>60</v>
      </c>
      <c r="AE77" s="237" t="s">
        <v>60</v>
      </c>
      <c r="AF77" s="232"/>
      <c r="AG77" s="233"/>
    </row>
    <row r="78" spans="2:33" outlineLevel="1">
      <c r="B78" s="215"/>
      <c r="C78" s="222"/>
      <c r="D78" s="222"/>
      <c r="E78" s="234" t="s">
        <v>773</v>
      </c>
      <c r="F78" s="217"/>
      <c r="G78" s="217"/>
      <c r="H78" s="218">
        <v>1</v>
      </c>
      <c r="I78" s="225">
        <v>1</v>
      </c>
      <c r="J78" s="226"/>
      <c r="K78" s="227"/>
      <c r="L78" s="228"/>
      <c r="M78" s="229"/>
      <c r="N78" s="220"/>
      <c r="O78" s="219"/>
      <c r="P78" s="219"/>
      <c r="Q78" s="219"/>
      <c r="R78" s="221"/>
      <c r="S78" s="231">
        <v>1</v>
      </c>
      <c r="T78" s="231">
        <v>1</v>
      </c>
      <c r="U78" s="225">
        <v>1</v>
      </c>
      <c r="V78" s="225">
        <v>1</v>
      </c>
      <c r="W78" s="225">
        <v>1</v>
      </c>
      <c r="X78" s="225">
        <v>1</v>
      </c>
      <c r="Y78" s="231">
        <v>1</v>
      </c>
      <c r="Z78" s="231">
        <v>1</v>
      </c>
      <c r="AA78" s="225">
        <v>1</v>
      </c>
      <c r="AB78" s="231">
        <v>1</v>
      </c>
      <c r="AC78" s="231">
        <v>1</v>
      </c>
      <c r="AD78" s="231">
        <v>1</v>
      </c>
      <c r="AE78" s="231">
        <v>1</v>
      </c>
      <c r="AF78" s="232">
        <f>AVERAGE(S78:AE78)</f>
        <v>1</v>
      </c>
      <c r="AG78" s="233">
        <f>AF78/H78</f>
        <v>1</v>
      </c>
    </row>
    <row r="79" spans="2:33" ht="158.44999999999999" outlineLevel="1">
      <c r="B79" s="215"/>
      <c r="C79" s="222"/>
      <c r="D79" s="222"/>
      <c r="E79" s="234"/>
      <c r="F79" s="217"/>
      <c r="G79" s="217"/>
      <c r="H79" s="218"/>
      <c r="I79" s="219" t="s">
        <v>774</v>
      </c>
      <c r="J79" s="219"/>
      <c r="K79" s="219"/>
      <c r="L79" s="219"/>
      <c r="M79" s="219"/>
      <c r="N79" s="220"/>
      <c r="O79" s="219"/>
      <c r="P79" s="219"/>
      <c r="Q79" s="219"/>
      <c r="R79" s="221"/>
      <c r="S79" s="235" t="s">
        <v>775</v>
      </c>
      <c r="T79" s="235" t="s">
        <v>776</v>
      </c>
      <c r="U79" s="235" t="s">
        <v>777</v>
      </c>
      <c r="V79" s="235" t="s">
        <v>778</v>
      </c>
      <c r="W79" s="235" t="s">
        <v>779</v>
      </c>
      <c r="X79" s="235" t="s">
        <v>780</v>
      </c>
      <c r="Y79" s="235" t="s">
        <v>781</v>
      </c>
      <c r="Z79" s="235" t="s">
        <v>782</v>
      </c>
      <c r="AA79" s="235" t="s">
        <v>783</v>
      </c>
      <c r="AB79" s="235" t="s">
        <v>784</v>
      </c>
      <c r="AC79" s="235" t="s">
        <v>778</v>
      </c>
      <c r="AD79" s="235" t="s">
        <v>785</v>
      </c>
      <c r="AE79" s="235" t="s">
        <v>778</v>
      </c>
      <c r="AF79" s="232"/>
      <c r="AG79" s="233"/>
    </row>
    <row r="80" spans="2:33" ht="13.9" customHeight="1" outlineLevel="1">
      <c r="B80" s="215"/>
      <c r="C80" s="222"/>
      <c r="D80" s="222"/>
      <c r="E80" s="337" t="s">
        <v>786</v>
      </c>
      <c r="F80" s="337"/>
      <c r="G80" s="337"/>
      <c r="H80" s="218">
        <v>1</v>
      </c>
      <c r="I80" s="225">
        <v>1</v>
      </c>
      <c r="J80" s="226"/>
      <c r="K80" s="227"/>
      <c r="L80" s="228"/>
      <c r="M80" s="229"/>
      <c r="N80" s="220"/>
      <c r="O80" s="219"/>
      <c r="P80" s="219"/>
      <c r="Q80" s="219"/>
      <c r="R80" s="221"/>
      <c r="S80" s="231">
        <v>1</v>
      </c>
      <c r="T80" s="218">
        <v>0</v>
      </c>
      <c r="U80" s="218">
        <v>0</v>
      </c>
      <c r="V80" s="218">
        <v>0</v>
      </c>
      <c r="W80" s="225">
        <v>1</v>
      </c>
      <c r="X80" s="225">
        <v>1</v>
      </c>
      <c r="Y80" s="218">
        <v>0</v>
      </c>
      <c r="Z80" s="218">
        <v>0</v>
      </c>
      <c r="AA80" s="218">
        <v>0</v>
      </c>
      <c r="AB80" s="218">
        <v>0</v>
      </c>
      <c r="AC80" s="218">
        <v>0</v>
      </c>
      <c r="AD80" s="218">
        <v>0</v>
      </c>
      <c r="AE80" s="218"/>
      <c r="AF80" s="232"/>
      <c r="AG80" s="233"/>
    </row>
    <row r="81" spans="2:33" ht="172.9" outlineLevel="1">
      <c r="B81" s="215"/>
      <c r="C81" s="222"/>
      <c r="D81" s="222"/>
      <c r="E81" s="234"/>
      <c r="F81" s="217"/>
      <c r="G81" s="217"/>
      <c r="H81" s="218"/>
      <c r="I81" s="221" t="s">
        <v>787</v>
      </c>
      <c r="J81" s="219"/>
      <c r="K81" s="219"/>
      <c r="L81" s="219"/>
      <c r="M81" s="219"/>
      <c r="N81" s="220"/>
      <c r="O81" s="219"/>
      <c r="P81" s="219"/>
      <c r="Q81" s="219"/>
      <c r="R81" s="221"/>
      <c r="S81" s="235" t="s">
        <v>788</v>
      </c>
      <c r="T81" s="218" t="s">
        <v>60</v>
      </c>
      <c r="U81" s="218" t="s">
        <v>60</v>
      </c>
      <c r="V81" s="218" t="s">
        <v>60</v>
      </c>
      <c r="W81" s="235" t="s">
        <v>789</v>
      </c>
      <c r="X81" s="235" t="s">
        <v>790</v>
      </c>
      <c r="Y81" s="218" t="s">
        <v>60</v>
      </c>
      <c r="Z81" s="218" t="s">
        <v>60</v>
      </c>
      <c r="AA81" s="218" t="s">
        <v>60</v>
      </c>
      <c r="AB81" s="218" t="s">
        <v>60</v>
      </c>
      <c r="AC81" s="218" t="s">
        <v>60</v>
      </c>
      <c r="AD81" s="218" t="s">
        <v>60</v>
      </c>
      <c r="AE81" s="237" t="s">
        <v>60</v>
      </c>
      <c r="AF81" s="232"/>
      <c r="AG81" s="233"/>
    </row>
    <row r="82" spans="2:33">
      <c r="B82" s="215" t="s">
        <v>363</v>
      </c>
      <c r="C82" s="222"/>
      <c r="D82" s="222" t="s">
        <v>791</v>
      </c>
      <c r="E82" s="234"/>
      <c r="F82" s="217"/>
      <c r="G82" s="217">
        <f>SUM(H83:H87)</f>
        <v>7</v>
      </c>
      <c r="H82" s="218"/>
      <c r="I82" s="219"/>
      <c r="J82" s="219"/>
      <c r="K82" s="219"/>
      <c r="L82" s="219"/>
      <c r="M82" s="219"/>
      <c r="N82" s="220"/>
      <c r="O82" s="219" t="s">
        <v>51</v>
      </c>
      <c r="P82" s="219"/>
      <c r="Q82" s="219" t="s">
        <v>51</v>
      </c>
      <c r="R82" s="221"/>
      <c r="S82" s="218"/>
      <c r="T82" s="218"/>
      <c r="U82" s="218"/>
      <c r="V82" s="218"/>
      <c r="W82" s="218"/>
      <c r="X82" s="218"/>
      <c r="Y82" s="218"/>
      <c r="Z82" s="218"/>
      <c r="AA82" s="218"/>
      <c r="AB82" s="218"/>
      <c r="AC82" s="218"/>
      <c r="AD82" s="218"/>
      <c r="AE82" s="218"/>
      <c r="AF82" s="232"/>
      <c r="AG82" s="233"/>
    </row>
    <row r="83" spans="2:33" ht="13.9" customHeight="1" outlineLevel="1">
      <c r="B83" s="215"/>
      <c r="C83" s="222"/>
      <c r="D83" s="222"/>
      <c r="E83" s="339" t="s">
        <v>792</v>
      </c>
      <c r="F83" s="339"/>
      <c r="G83" s="339"/>
      <c r="H83" s="218">
        <v>4</v>
      </c>
      <c r="I83" s="225">
        <v>4</v>
      </c>
      <c r="J83" s="226">
        <v>3</v>
      </c>
      <c r="K83" s="227"/>
      <c r="L83" s="228">
        <v>2</v>
      </c>
      <c r="M83" s="229">
        <v>1</v>
      </c>
      <c r="N83" s="220"/>
      <c r="O83" s="219" t="s">
        <v>51</v>
      </c>
      <c r="P83" s="219"/>
      <c r="Q83" s="219"/>
      <c r="R83" s="221"/>
      <c r="S83" s="231">
        <v>4</v>
      </c>
      <c r="T83" s="228">
        <v>2</v>
      </c>
      <c r="U83" s="229">
        <v>1</v>
      </c>
      <c r="V83" s="218">
        <v>0</v>
      </c>
      <c r="W83" s="218">
        <v>0</v>
      </c>
      <c r="X83" s="225">
        <v>4</v>
      </c>
      <c r="Y83" s="225">
        <v>4</v>
      </c>
      <c r="Z83" s="282">
        <v>2</v>
      </c>
      <c r="AA83" s="225">
        <v>4</v>
      </c>
      <c r="AB83" s="226">
        <v>3</v>
      </c>
      <c r="AC83" s="226">
        <v>3</v>
      </c>
      <c r="AD83" s="225">
        <v>4</v>
      </c>
      <c r="AE83" s="218">
        <v>0</v>
      </c>
      <c r="AF83" s="243">
        <f>AVERAGE(S83:AE83)</f>
        <v>2.3846153846153846</v>
      </c>
      <c r="AG83" s="244">
        <f>AF83/H83</f>
        <v>0.59615384615384615</v>
      </c>
    </row>
    <row r="84" spans="2:33" ht="374.45" outlineLevel="1">
      <c r="B84" s="215"/>
      <c r="C84" s="222"/>
      <c r="D84" s="222"/>
      <c r="E84" s="234"/>
      <c r="F84" s="217"/>
      <c r="G84" s="217"/>
      <c r="H84" s="218"/>
      <c r="I84" s="219" t="s">
        <v>793</v>
      </c>
      <c r="J84" s="219" t="s">
        <v>794</v>
      </c>
      <c r="K84" s="219"/>
      <c r="L84" s="219" t="s">
        <v>795</v>
      </c>
      <c r="M84" s="219" t="s">
        <v>796</v>
      </c>
      <c r="N84" s="220"/>
      <c r="O84" s="219"/>
      <c r="P84" s="219"/>
      <c r="Q84" s="219"/>
      <c r="R84" s="221"/>
      <c r="S84" s="235" t="s">
        <v>797</v>
      </c>
      <c r="T84" s="235" t="s">
        <v>798</v>
      </c>
      <c r="U84" s="235" t="s">
        <v>799</v>
      </c>
      <c r="V84" s="218" t="s">
        <v>60</v>
      </c>
      <c r="W84" s="235" t="s">
        <v>800</v>
      </c>
      <c r="X84" s="290" t="s">
        <v>801</v>
      </c>
      <c r="Y84" s="235" t="s">
        <v>802</v>
      </c>
      <c r="Z84" s="235" t="s">
        <v>803</v>
      </c>
      <c r="AA84" s="235" t="s">
        <v>804</v>
      </c>
      <c r="AB84" s="235" t="s">
        <v>805</v>
      </c>
      <c r="AC84" s="235" t="s">
        <v>806</v>
      </c>
      <c r="AD84" s="235" t="s">
        <v>807</v>
      </c>
      <c r="AE84" s="237" t="s">
        <v>60</v>
      </c>
      <c r="AF84" s="232"/>
      <c r="AG84" s="233"/>
    </row>
    <row r="85" spans="2:33" ht="61.5" customHeight="1" outlineLevel="1">
      <c r="B85" s="215"/>
      <c r="C85" s="222"/>
      <c r="D85" s="222"/>
      <c r="E85" s="340" t="s">
        <v>808</v>
      </c>
      <c r="F85" s="340"/>
      <c r="G85" s="340"/>
      <c r="H85" s="218">
        <v>1</v>
      </c>
      <c r="I85" s="225">
        <v>1</v>
      </c>
      <c r="J85" s="226"/>
      <c r="K85" s="227"/>
      <c r="L85" s="228"/>
      <c r="M85" s="229"/>
      <c r="N85" s="220"/>
      <c r="O85" s="219"/>
      <c r="P85" s="219"/>
      <c r="Q85" s="219" t="s">
        <v>51</v>
      </c>
      <c r="R85" s="221"/>
      <c r="S85" s="225">
        <v>1</v>
      </c>
      <c r="T85" s="218">
        <v>0</v>
      </c>
      <c r="U85" s="218">
        <v>0</v>
      </c>
      <c r="V85" s="218">
        <v>0</v>
      </c>
      <c r="W85" s="218">
        <v>0</v>
      </c>
      <c r="X85" s="218">
        <v>0</v>
      </c>
      <c r="Y85" s="218">
        <v>0</v>
      </c>
      <c r="Z85" s="218">
        <v>0</v>
      </c>
      <c r="AA85" s="225">
        <v>1</v>
      </c>
      <c r="AB85" s="218">
        <v>0</v>
      </c>
      <c r="AC85" s="218">
        <v>0</v>
      </c>
      <c r="AD85" s="218">
        <v>0</v>
      </c>
      <c r="AE85" s="218">
        <v>0</v>
      </c>
      <c r="AF85" s="232">
        <f>AVERAGE(S85:AE85)</f>
        <v>0.15384615384615385</v>
      </c>
      <c r="AG85" s="233">
        <f>AF85/H85</f>
        <v>0.15384615384615385</v>
      </c>
    </row>
    <row r="86" spans="2:33" ht="129.6" outlineLevel="1">
      <c r="B86" s="215"/>
      <c r="C86" s="222"/>
      <c r="D86" s="222"/>
      <c r="E86" s="234"/>
      <c r="F86" s="217"/>
      <c r="G86" s="217"/>
      <c r="H86" s="218"/>
      <c r="I86" s="219" t="s">
        <v>809</v>
      </c>
      <c r="J86" s="219"/>
      <c r="K86" s="219"/>
      <c r="L86" s="219"/>
      <c r="M86" s="219"/>
      <c r="N86" s="220"/>
      <c r="O86" s="219"/>
      <c r="P86" s="219"/>
      <c r="Q86" s="219"/>
      <c r="R86" s="221"/>
      <c r="S86" s="235" t="s">
        <v>810</v>
      </c>
      <c r="T86" s="218" t="s">
        <v>60</v>
      </c>
      <c r="U86" s="218" t="s">
        <v>60</v>
      </c>
      <c r="V86" s="218" t="s">
        <v>60</v>
      </c>
      <c r="W86" s="218" t="s">
        <v>60</v>
      </c>
      <c r="X86" s="218" t="s">
        <v>60</v>
      </c>
      <c r="Y86" s="218" t="s">
        <v>60</v>
      </c>
      <c r="Z86" s="218" t="s">
        <v>60</v>
      </c>
      <c r="AA86" s="235" t="s">
        <v>811</v>
      </c>
      <c r="AB86" s="218" t="s">
        <v>60</v>
      </c>
      <c r="AC86" s="218" t="s">
        <v>60</v>
      </c>
      <c r="AD86" s="218" t="s">
        <v>60</v>
      </c>
      <c r="AE86" s="237" t="s">
        <v>60</v>
      </c>
      <c r="AF86" s="232"/>
      <c r="AG86" s="233"/>
    </row>
    <row r="87" spans="2:33" ht="30" customHeight="1" outlineLevel="1">
      <c r="B87" s="215"/>
      <c r="C87" s="222"/>
      <c r="D87" s="222"/>
      <c r="E87" s="339" t="s">
        <v>812</v>
      </c>
      <c r="F87" s="339"/>
      <c r="G87" s="339"/>
      <c r="H87" s="218">
        <v>2</v>
      </c>
      <c r="I87" s="225">
        <v>2</v>
      </c>
      <c r="J87" s="226"/>
      <c r="K87" s="227">
        <v>1</v>
      </c>
      <c r="L87" s="228"/>
      <c r="M87" s="229"/>
      <c r="N87" s="220"/>
      <c r="O87" s="219" t="s">
        <v>51</v>
      </c>
      <c r="P87" s="219"/>
      <c r="Q87" s="219"/>
      <c r="R87" s="221"/>
      <c r="S87" s="225">
        <v>2</v>
      </c>
      <c r="T87" s="218">
        <v>0</v>
      </c>
      <c r="U87" s="218">
        <v>0</v>
      </c>
      <c r="V87" s="218">
        <v>0</v>
      </c>
      <c r="W87" s="218">
        <v>0</v>
      </c>
      <c r="X87" s="225">
        <v>2</v>
      </c>
      <c r="Y87" s="218">
        <v>0</v>
      </c>
      <c r="Z87" s="218">
        <v>0</v>
      </c>
      <c r="AA87" s="225">
        <v>2</v>
      </c>
      <c r="AB87" s="218">
        <v>0</v>
      </c>
      <c r="AC87" s="218">
        <v>0</v>
      </c>
      <c r="AD87" s="218">
        <v>0</v>
      </c>
      <c r="AE87" s="218">
        <v>0</v>
      </c>
      <c r="AF87" s="232">
        <f>AVERAGE(S87:AE87)</f>
        <v>0.46153846153846156</v>
      </c>
      <c r="AG87" s="233">
        <f>AF87/H87</f>
        <v>0.23076923076923078</v>
      </c>
    </row>
    <row r="88" spans="2:33" ht="187.15" outlineLevel="1">
      <c r="B88" s="215"/>
      <c r="C88" s="222"/>
      <c r="D88" s="222"/>
      <c r="E88" s="234"/>
      <c r="F88" s="217"/>
      <c r="G88" s="217"/>
      <c r="H88" s="218"/>
      <c r="I88" s="219" t="s">
        <v>813</v>
      </c>
      <c r="J88" s="219"/>
      <c r="K88" s="219" t="s">
        <v>814</v>
      </c>
      <c r="L88" s="219"/>
      <c r="M88" s="219"/>
      <c r="N88" s="220"/>
      <c r="O88" s="219"/>
      <c r="P88" s="219"/>
      <c r="Q88" s="219"/>
      <c r="R88" s="221"/>
      <c r="S88" s="291" t="s">
        <v>815</v>
      </c>
      <c r="T88" s="218" t="s">
        <v>60</v>
      </c>
      <c r="U88" s="218" t="s">
        <v>60</v>
      </c>
      <c r="V88" s="218" t="s">
        <v>60</v>
      </c>
      <c r="W88" s="218" t="s">
        <v>60</v>
      </c>
      <c r="X88" s="235" t="s">
        <v>816</v>
      </c>
      <c r="Y88" s="218" t="s">
        <v>60</v>
      </c>
      <c r="Z88" s="218" t="s">
        <v>60</v>
      </c>
      <c r="AA88" s="235" t="s">
        <v>817</v>
      </c>
      <c r="AB88" s="218" t="s">
        <v>60</v>
      </c>
      <c r="AC88" s="218" t="s">
        <v>60</v>
      </c>
      <c r="AD88" s="218" t="s">
        <v>60</v>
      </c>
      <c r="AE88" s="237" t="s">
        <v>60</v>
      </c>
      <c r="AF88" s="232"/>
      <c r="AG88" s="233"/>
    </row>
    <row r="89" spans="2:33" ht="25.15" customHeight="1">
      <c r="B89" s="245" t="s">
        <v>25</v>
      </c>
      <c r="C89" s="345" t="s">
        <v>818</v>
      </c>
      <c r="D89" s="345"/>
      <c r="E89" s="345"/>
      <c r="F89" s="248">
        <f>SUM(G90:G94)</f>
        <v>12</v>
      </c>
      <c r="G89" s="248"/>
      <c r="H89" s="249"/>
      <c r="I89" s="249"/>
      <c r="J89" s="249"/>
      <c r="K89" s="249"/>
      <c r="L89" s="249"/>
      <c r="M89" s="249"/>
      <c r="N89" s="250"/>
      <c r="O89" s="249"/>
      <c r="P89" s="249"/>
      <c r="Q89" s="249" t="s">
        <v>51</v>
      </c>
      <c r="R89" s="251"/>
      <c r="S89" s="249"/>
      <c r="T89" s="249"/>
      <c r="U89" s="249"/>
      <c r="V89" s="249"/>
      <c r="W89" s="249"/>
      <c r="X89" s="249"/>
      <c r="Y89" s="249"/>
      <c r="Z89" s="249"/>
      <c r="AA89" s="249"/>
      <c r="AB89" s="249"/>
      <c r="AC89" s="249"/>
      <c r="AD89" s="249"/>
      <c r="AE89" s="249"/>
      <c r="AF89" s="252"/>
      <c r="AG89" s="253"/>
    </row>
    <row r="90" spans="2:33" ht="40.5" customHeight="1">
      <c r="B90" s="215" t="s">
        <v>392</v>
      </c>
      <c r="C90" s="222"/>
      <c r="D90" s="339" t="s">
        <v>819</v>
      </c>
      <c r="E90" s="339"/>
      <c r="F90" s="339"/>
      <c r="G90" s="217">
        <f>'Méthodologie (FR)'!$H90</f>
        <v>5</v>
      </c>
      <c r="H90" s="218">
        <v>5</v>
      </c>
      <c r="I90" s="225">
        <v>5</v>
      </c>
      <c r="J90" s="226">
        <v>4</v>
      </c>
      <c r="K90" s="227">
        <v>3</v>
      </c>
      <c r="L90" s="228">
        <v>2</v>
      </c>
      <c r="M90" s="229">
        <v>1</v>
      </c>
      <c r="N90" s="220"/>
      <c r="O90" s="219"/>
      <c r="P90" s="219"/>
      <c r="Q90" s="219" t="s">
        <v>51</v>
      </c>
      <c r="R90" s="221"/>
      <c r="S90" s="225">
        <v>5</v>
      </c>
      <c r="T90" s="218">
        <v>0</v>
      </c>
      <c r="U90" s="218">
        <v>0</v>
      </c>
      <c r="V90" s="218">
        <v>0</v>
      </c>
      <c r="W90" s="226">
        <v>4</v>
      </c>
      <c r="X90" s="225">
        <v>5</v>
      </c>
      <c r="Y90" s="218">
        <v>0</v>
      </c>
      <c r="Z90" s="288">
        <v>1</v>
      </c>
      <c r="AA90" s="227">
        <v>3</v>
      </c>
      <c r="AB90" s="225">
        <v>5</v>
      </c>
      <c r="AC90" s="218">
        <v>0</v>
      </c>
      <c r="AD90" s="218">
        <v>0</v>
      </c>
      <c r="AE90" s="218">
        <v>0</v>
      </c>
      <c r="AF90" s="232">
        <f>AVERAGE(S90:AE90)</f>
        <v>1.7692307692307692</v>
      </c>
      <c r="AG90" s="233">
        <f>AF90/H90</f>
        <v>0.35384615384615381</v>
      </c>
    </row>
    <row r="91" spans="2:33" ht="409.6" customHeight="1">
      <c r="B91" s="215"/>
      <c r="C91" s="222"/>
      <c r="D91" s="222"/>
      <c r="E91" s="234"/>
      <c r="F91" s="217"/>
      <c r="G91" s="217"/>
      <c r="H91" s="218"/>
      <c r="I91" s="219" t="s">
        <v>820</v>
      </c>
      <c r="J91" s="219"/>
      <c r="K91" s="219" t="s">
        <v>821</v>
      </c>
      <c r="L91" s="219"/>
      <c r="M91" s="219" t="s">
        <v>822</v>
      </c>
      <c r="N91" s="220" t="s">
        <v>823</v>
      </c>
      <c r="O91" s="219"/>
      <c r="P91" s="219"/>
      <c r="Q91" s="219"/>
      <c r="R91" s="221"/>
      <c r="S91" s="235" t="s">
        <v>824</v>
      </c>
      <c r="T91" s="218" t="s">
        <v>60</v>
      </c>
      <c r="U91" s="218" t="s">
        <v>60</v>
      </c>
      <c r="V91" s="218" t="s">
        <v>60</v>
      </c>
      <c r="W91" s="235" t="s">
        <v>825</v>
      </c>
      <c r="X91" s="235" t="s">
        <v>826</v>
      </c>
      <c r="Y91" s="218" t="s">
        <v>60</v>
      </c>
      <c r="Z91" s="235" t="s">
        <v>827</v>
      </c>
      <c r="AA91" s="235" t="s">
        <v>828</v>
      </c>
      <c r="AB91" s="235" t="s">
        <v>829</v>
      </c>
      <c r="AC91" s="218" t="s">
        <v>60</v>
      </c>
      <c r="AD91" s="218" t="s">
        <v>60</v>
      </c>
      <c r="AE91" s="237" t="s">
        <v>60</v>
      </c>
      <c r="AF91" s="232"/>
      <c r="AG91" s="233"/>
    </row>
    <row r="92" spans="2:33">
      <c r="B92" s="215" t="s">
        <v>404</v>
      </c>
      <c r="C92" s="222"/>
      <c r="D92" s="292" t="s">
        <v>830</v>
      </c>
      <c r="E92" s="234"/>
      <c r="F92" s="217"/>
      <c r="G92" s="217">
        <v>4</v>
      </c>
      <c r="H92" s="218">
        <v>4</v>
      </c>
      <c r="I92" s="225">
        <v>4</v>
      </c>
      <c r="J92" s="226"/>
      <c r="K92" s="227">
        <v>2</v>
      </c>
      <c r="L92" s="228"/>
      <c r="M92" s="229"/>
      <c r="N92" s="220"/>
      <c r="O92" s="219"/>
      <c r="P92" s="219"/>
      <c r="Q92" s="219"/>
      <c r="R92" s="221"/>
      <c r="S92" s="227">
        <v>2</v>
      </c>
      <c r="T92" s="218">
        <v>0</v>
      </c>
      <c r="U92" s="218">
        <v>0</v>
      </c>
      <c r="V92" s="218">
        <v>0</v>
      </c>
      <c r="W92" s="218">
        <v>0</v>
      </c>
      <c r="X92" s="218">
        <v>0</v>
      </c>
      <c r="Y92" s="218">
        <v>0</v>
      </c>
      <c r="Z92" s="218">
        <v>0</v>
      </c>
      <c r="AA92" s="227">
        <v>2</v>
      </c>
      <c r="AB92" s="218">
        <v>0</v>
      </c>
      <c r="AC92" s="218">
        <v>0</v>
      </c>
      <c r="AD92" s="218">
        <v>0</v>
      </c>
      <c r="AE92" s="218">
        <v>0</v>
      </c>
      <c r="AF92" s="232">
        <f>AVERAGE(S92:AE92)</f>
        <v>0.30769230769230771</v>
      </c>
      <c r="AG92" s="233">
        <f>AF92/H92</f>
        <v>7.6923076923076927E-2</v>
      </c>
    </row>
    <row r="93" spans="2:33" ht="187.15">
      <c r="B93" s="215"/>
      <c r="C93" s="222"/>
      <c r="D93" s="222"/>
      <c r="E93" s="234"/>
      <c r="F93" s="217"/>
      <c r="G93" s="217"/>
      <c r="H93" s="218"/>
      <c r="I93" s="219" t="s">
        <v>831</v>
      </c>
      <c r="J93" s="219"/>
      <c r="K93" s="219" t="s">
        <v>832</v>
      </c>
      <c r="L93" s="219"/>
      <c r="M93" s="219"/>
      <c r="N93" s="220"/>
      <c r="O93" s="219"/>
      <c r="P93" s="219"/>
      <c r="Q93" s="219"/>
      <c r="R93" s="221"/>
      <c r="S93" s="235" t="s">
        <v>833</v>
      </c>
      <c r="T93" s="218" t="s">
        <v>60</v>
      </c>
      <c r="U93" s="218" t="s">
        <v>60</v>
      </c>
      <c r="V93" s="218" t="s">
        <v>60</v>
      </c>
      <c r="W93" s="218" t="s">
        <v>60</v>
      </c>
      <c r="X93" s="235" t="s">
        <v>834</v>
      </c>
      <c r="Y93" s="218" t="s">
        <v>60</v>
      </c>
      <c r="Z93" s="218" t="s">
        <v>60</v>
      </c>
      <c r="AA93" s="235" t="s">
        <v>835</v>
      </c>
      <c r="AB93" s="218" t="s">
        <v>60</v>
      </c>
      <c r="AC93" s="218" t="s">
        <v>60</v>
      </c>
      <c r="AD93" s="218" t="s">
        <v>60</v>
      </c>
      <c r="AE93" s="237" t="s">
        <v>60</v>
      </c>
      <c r="AF93" s="232"/>
      <c r="AG93" s="233"/>
    </row>
    <row r="94" spans="2:33" ht="25.15" customHeight="1">
      <c r="B94" s="215" t="s">
        <v>411</v>
      </c>
      <c r="C94" s="222"/>
      <c r="D94" s="339" t="s">
        <v>836</v>
      </c>
      <c r="E94" s="339"/>
      <c r="F94" s="339"/>
      <c r="G94" s="217">
        <f>'Méthodologie (FR)'!$H94</f>
        <v>3</v>
      </c>
      <c r="H94" s="218">
        <v>3</v>
      </c>
      <c r="I94" s="225">
        <v>3</v>
      </c>
      <c r="J94" s="226"/>
      <c r="K94" s="227">
        <v>1.5</v>
      </c>
      <c r="L94" s="228"/>
      <c r="M94" s="229"/>
      <c r="N94" s="220"/>
      <c r="O94" s="219"/>
      <c r="P94" s="219"/>
      <c r="Q94" s="219"/>
      <c r="R94" s="221"/>
      <c r="S94" s="225">
        <v>3</v>
      </c>
      <c r="T94" s="227">
        <v>1.5</v>
      </c>
      <c r="U94" s="218">
        <v>0</v>
      </c>
      <c r="V94" s="218">
        <v>0</v>
      </c>
      <c r="W94" s="225">
        <v>3</v>
      </c>
      <c r="X94" s="225">
        <v>3</v>
      </c>
      <c r="Y94" s="218">
        <v>0</v>
      </c>
      <c r="Z94" s="218">
        <v>0</v>
      </c>
      <c r="AA94" s="227">
        <v>1.5</v>
      </c>
      <c r="AB94" s="218">
        <v>0</v>
      </c>
      <c r="AC94" s="218">
        <v>0</v>
      </c>
      <c r="AD94" s="218">
        <v>0</v>
      </c>
      <c r="AE94" s="218">
        <v>0</v>
      </c>
      <c r="AF94" s="232">
        <f>AVERAGE(S94:AE94)</f>
        <v>0.92307692307692313</v>
      </c>
      <c r="AG94" s="233">
        <f>AF94/H94</f>
        <v>0.30769230769230771</v>
      </c>
    </row>
    <row r="95" spans="2:33" ht="201.6">
      <c r="B95" s="215"/>
      <c r="C95" s="222"/>
      <c r="D95" s="222"/>
      <c r="E95" s="234"/>
      <c r="F95" s="217"/>
      <c r="G95" s="217"/>
      <c r="H95" s="218"/>
      <c r="I95" s="219" t="s">
        <v>837</v>
      </c>
      <c r="J95" s="219"/>
      <c r="K95" s="219" t="s">
        <v>838</v>
      </c>
      <c r="L95" s="219"/>
      <c r="M95" s="219"/>
      <c r="N95" s="220"/>
      <c r="O95" s="219"/>
      <c r="P95" s="219"/>
      <c r="Q95" s="219"/>
      <c r="R95" s="221"/>
      <c r="S95" s="235" t="s">
        <v>839</v>
      </c>
      <c r="T95" s="235" t="s">
        <v>840</v>
      </c>
      <c r="U95" s="218" t="s">
        <v>60</v>
      </c>
      <c r="V95" s="218" t="s">
        <v>60</v>
      </c>
      <c r="W95" s="221" t="s">
        <v>841</v>
      </c>
      <c r="X95" s="276" t="s">
        <v>842</v>
      </c>
      <c r="Y95" s="218" t="s">
        <v>60</v>
      </c>
      <c r="Z95" s="218" t="s">
        <v>60</v>
      </c>
      <c r="AA95" s="235" t="s">
        <v>843</v>
      </c>
      <c r="AB95" s="235" t="s">
        <v>844</v>
      </c>
      <c r="AC95" s="218" t="s">
        <v>60</v>
      </c>
      <c r="AD95" s="218" t="s">
        <v>60</v>
      </c>
      <c r="AE95" s="237" t="s">
        <v>60</v>
      </c>
      <c r="AF95" s="232"/>
      <c r="AG95" s="233"/>
    </row>
    <row r="96" spans="2:33">
      <c r="B96" s="245" t="s">
        <v>421</v>
      </c>
      <c r="C96" s="246" t="s">
        <v>845</v>
      </c>
      <c r="D96" s="246"/>
      <c r="E96" s="247"/>
      <c r="F96" s="248">
        <f>SUM(G97:G104)</f>
        <v>6</v>
      </c>
      <c r="G96" s="248"/>
      <c r="H96" s="249"/>
      <c r="I96" s="249"/>
      <c r="J96" s="249"/>
      <c r="K96" s="249"/>
      <c r="L96" s="249"/>
      <c r="M96" s="249"/>
      <c r="N96" s="250"/>
      <c r="O96" s="249"/>
      <c r="P96" s="249"/>
      <c r="Q96" s="249"/>
      <c r="R96" s="251"/>
      <c r="S96" s="249"/>
      <c r="T96" s="249"/>
      <c r="U96" s="249"/>
      <c r="V96" s="249"/>
      <c r="W96" s="249"/>
      <c r="X96" s="249"/>
      <c r="Y96" s="249"/>
      <c r="Z96" s="249"/>
      <c r="AA96" s="249"/>
      <c r="AB96" s="249"/>
      <c r="AC96" s="249"/>
      <c r="AD96" s="249"/>
      <c r="AE96" s="249"/>
      <c r="AF96" s="252"/>
      <c r="AG96" s="253"/>
    </row>
    <row r="97" spans="2:33">
      <c r="B97" s="215" t="s">
        <v>423</v>
      </c>
      <c r="C97" s="222"/>
      <c r="D97" s="222" t="s">
        <v>846</v>
      </c>
      <c r="E97" s="234"/>
      <c r="F97" s="217"/>
      <c r="G97" s="217">
        <f>SUM(H98:H100)</f>
        <v>2.5</v>
      </c>
      <c r="H97" s="218"/>
      <c r="I97" s="219"/>
      <c r="J97" s="219"/>
      <c r="K97" s="219"/>
      <c r="L97" s="219"/>
      <c r="M97" s="219"/>
      <c r="N97" s="220"/>
      <c r="O97" s="219"/>
      <c r="P97" s="219"/>
      <c r="Q97" s="219"/>
      <c r="R97" s="221"/>
      <c r="S97" s="218"/>
      <c r="T97" s="218"/>
      <c r="U97" s="218"/>
      <c r="V97" s="218"/>
      <c r="W97" s="218"/>
      <c r="X97" s="218"/>
      <c r="Y97" s="218"/>
      <c r="Z97" s="218"/>
      <c r="AA97" s="218"/>
      <c r="AB97" s="218"/>
      <c r="AC97" s="218"/>
      <c r="AD97" s="218"/>
      <c r="AE97" s="218"/>
      <c r="AF97" s="232"/>
      <c r="AG97" s="233"/>
    </row>
    <row r="98" spans="2:33" ht="41.25" customHeight="1" outlineLevel="1">
      <c r="B98" s="215"/>
      <c r="C98" s="222"/>
      <c r="D98" s="254"/>
      <c r="E98" s="337" t="s">
        <v>847</v>
      </c>
      <c r="F98" s="337"/>
      <c r="G98" s="337"/>
      <c r="H98" s="218">
        <v>1.5</v>
      </c>
      <c r="I98" s="225">
        <v>1.5</v>
      </c>
      <c r="J98" s="226">
        <v>1</v>
      </c>
      <c r="K98" s="227">
        <v>0.5</v>
      </c>
      <c r="L98" s="228"/>
      <c r="M98" s="229"/>
      <c r="N98" s="220"/>
      <c r="O98" s="219"/>
      <c r="P98" s="219"/>
      <c r="Q98" s="219"/>
      <c r="R98" s="221"/>
      <c r="S98" s="225">
        <v>1.5</v>
      </c>
      <c r="T98" s="218">
        <v>0</v>
      </c>
      <c r="U98" s="218">
        <v>0</v>
      </c>
      <c r="V98" s="218">
        <v>0</v>
      </c>
      <c r="W98" s="218">
        <v>0</v>
      </c>
      <c r="X98" s="225">
        <v>1.5</v>
      </c>
      <c r="Y98" s="225">
        <v>1.5</v>
      </c>
      <c r="Z98" s="226">
        <v>1</v>
      </c>
      <c r="AA98" s="218">
        <v>0</v>
      </c>
      <c r="AB98" s="218">
        <v>0</v>
      </c>
      <c r="AC98" s="227">
        <v>0.5</v>
      </c>
      <c r="AD98" s="218">
        <v>0</v>
      </c>
      <c r="AE98" s="218">
        <v>0</v>
      </c>
      <c r="AF98" s="243">
        <f>AVERAGE(S98:AE98)</f>
        <v>0.46153846153846156</v>
      </c>
      <c r="AG98" s="244">
        <f>AF98/H98</f>
        <v>0.30769230769230771</v>
      </c>
    </row>
    <row r="99" spans="2:33" ht="203.45" customHeight="1" outlineLevel="1">
      <c r="B99" s="215"/>
      <c r="C99" s="222"/>
      <c r="D99" s="222"/>
      <c r="E99" s="234"/>
      <c r="F99" s="217"/>
      <c r="G99" s="217"/>
      <c r="H99" s="218"/>
      <c r="I99" s="219" t="s">
        <v>848</v>
      </c>
      <c r="J99" s="219" t="s">
        <v>849</v>
      </c>
      <c r="K99" s="219" t="s">
        <v>850</v>
      </c>
      <c r="L99" s="219"/>
      <c r="M99" s="219"/>
      <c r="N99" s="220"/>
      <c r="O99" s="219"/>
      <c r="P99" s="219"/>
      <c r="Q99" s="219"/>
      <c r="R99" s="221"/>
      <c r="S99" s="235" t="s">
        <v>429</v>
      </c>
      <c r="T99" s="218" t="s">
        <v>60</v>
      </c>
      <c r="U99" s="218" t="s">
        <v>60</v>
      </c>
      <c r="V99" s="218" t="s">
        <v>60</v>
      </c>
      <c r="W99" s="218" t="s">
        <v>60</v>
      </c>
      <c r="X99" s="235" t="s">
        <v>851</v>
      </c>
      <c r="Y99" s="235" t="s">
        <v>852</v>
      </c>
      <c r="Z99" s="235" t="s">
        <v>853</v>
      </c>
      <c r="AA99" s="218" t="s">
        <v>60</v>
      </c>
      <c r="AB99" s="218" t="s">
        <v>60</v>
      </c>
      <c r="AC99" s="235" t="s">
        <v>854</v>
      </c>
      <c r="AD99" s="218" t="s">
        <v>60</v>
      </c>
      <c r="AE99" s="237" t="s">
        <v>60</v>
      </c>
      <c r="AF99" s="232"/>
      <c r="AG99" s="233"/>
    </row>
    <row r="100" spans="2:33" ht="40.5" customHeight="1" outlineLevel="1">
      <c r="B100" s="215"/>
      <c r="C100" s="222"/>
      <c r="D100" s="254"/>
      <c r="E100" s="337" t="s">
        <v>855</v>
      </c>
      <c r="F100" s="337"/>
      <c r="G100" s="337"/>
      <c r="H100" s="218">
        <v>1</v>
      </c>
      <c r="I100" s="225">
        <v>1</v>
      </c>
      <c r="J100" s="226"/>
      <c r="K100" s="227">
        <v>0.5</v>
      </c>
      <c r="L100" s="228"/>
      <c r="M100" s="229"/>
      <c r="N100" s="220"/>
      <c r="O100" s="219"/>
      <c r="P100" s="219"/>
      <c r="Q100" s="219"/>
      <c r="R100" s="221"/>
      <c r="S100" s="231">
        <v>1</v>
      </c>
      <c r="T100" s="227">
        <v>0.5</v>
      </c>
      <c r="U100" s="218">
        <v>0</v>
      </c>
      <c r="V100" s="218">
        <v>0</v>
      </c>
      <c r="W100" s="218">
        <v>0</v>
      </c>
      <c r="X100" s="231">
        <v>1</v>
      </c>
      <c r="Y100" s="231">
        <v>1</v>
      </c>
      <c r="Z100" s="218">
        <v>0</v>
      </c>
      <c r="AA100" s="218">
        <v>0</v>
      </c>
      <c r="AB100" s="218">
        <v>0</v>
      </c>
      <c r="AC100" s="218">
        <v>0</v>
      </c>
      <c r="AD100" s="218">
        <v>0</v>
      </c>
      <c r="AE100" s="218">
        <v>0</v>
      </c>
      <c r="AF100" s="232">
        <f>AVERAGE(S100:AE100)</f>
        <v>0.26923076923076922</v>
      </c>
      <c r="AG100" s="233">
        <f>AF100/H100</f>
        <v>0.26923076923076922</v>
      </c>
    </row>
    <row r="101" spans="2:33" ht="158.44999999999999" outlineLevel="1">
      <c r="B101" s="215"/>
      <c r="C101" s="222"/>
      <c r="D101" s="222"/>
      <c r="E101" s="234"/>
      <c r="F101" s="217"/>
      <c r="G101" s="217"/>
      <c r="H101" s="218"/>
      <c r="I101" s="219" t="s">
        <v>856</v>
      </c>
      <c r="J101" s="219"/>
      <c r="K101" s="219" t="s">
        <v>857</v>
      </c>
      <c r="L101" s="219"/>
      <c r="M101" s="219"/>
      <c r="N101" s="220"/>
      <c r="O101" s="219"/>
      <c r="P101" s="219"/>
      <c r="Q101" s="219"/>
      <c r="R101" s="221"/>
      <c r="S101" s="235" t="s">
        <v>858</v>
      </c>
      <c r="T101" s="235" t="s">
        <v>859</v>
      </c>
      <c r="U101" s="218" t="s">
        <v>60</v>
      </c>
      <c r="V101" s="218" t="s">
        <v>60</v>
      </c>
      <c r="W101" s="218" t="s">
        <v>60</v>
      </c>
      <c r="X101" s="235" t="s">
        <v>860</v>
      </c>
      <c r="Y101" s="235" t="s">
        <v>861</v>
      </c>
      <c r="Z101" s="218" t="s">
        <v>60</v>
      </c>
      <c r="AA101" s="218" t="s">
        <v>60</v>
      </c>
      <c r="AB101" s="218" t="s">
        <v>60</v>
      </c>
      <c r="AC101" s="218" t="s">
        <v>60</v>
      </c>
      <c r="AD101" s="218" t="s">
        <v>60</v>
      </c>
      <c r="AE101" s="237" t="s">
        <v>60</v>
      </c>
      <c r="AF101" s="232"/>
      <c r="AG101" s="233"/>
    </row>
    <row r="102" spans="2:33" ht="25.15" customHeight="1">
      <c r="B102" s="215" t="s">
        <v>441</v>
      </c>
      <c r="C102" s="222"/>
      <c r="D102" s="339" t="s">
        <v>862</v>
      </c>
      <c r="E102" s="339"/>
      <c r="F102" s="339"/>
      <c r="G102" s="217">
        <v>0.5</v>
      </c>
      <c r="H102" s="218">
        <v>0.5</v>
      </c>
      <c r="I102" s="225">
        <v>0.5</v>
      </c>
      <c r="J102" s="226"/>
      <c r="K102" s="227"/>
      <c r="L102" s="228"/>
      <c r="M102" s="229"/>
      <c r="N102" s="220"/>
      <c r="O102" s="219"/>
      <c r="P102" s="219"/>
      <c r="Q102" s="219"/>
      <c r="R102" s="221"/>
      <c r="S102" s="225">
        <v>0.5</v>
      </c>
      <c r="T102" s="218">
        <v>0</v>
      </c>
      <c r="U102" s="218">
        <v>0</v>
      </c>
      <c r="V102" s="218">
        <v>0</v>
      </c>
      <c r="W102" s="225">
        <v>0.5</v>
      </c>
      <c r="X102" s="218">
        <v>0</v>
      </c>
      <c r="Y102" s="218">
        <v>0</v>
      </c>
      <c r="Z102" s="225">
        <v>0.5</v>
      </c>
      <c r="AA102" s="225">
        <v>0.5</v>
      </c>
      <c r="AB102" s="218">
        <v>0</v>
      </c>
      <c r="AC102" s="218">
        <v>0</v>
      </c>
      <c r="AD102" s="218">
        <v>0</v>
      </c>
      <c r="AE102" s="218">
        <v>0</v>
      </c>
      <c r="AF102" s="232">
        <f>AVERAGE(S102:AE102)</f>
        <v>0.15384615384615385</v>
      </c>
      <c r="AG102" s="233">
        <f>AF102/H102</f>
        <v>0.30769230769230771</v>
      </c>
    </row>
    <row r="103" spans="2:33" ht="129.6">
      <c r="B103" s="215"/>
      <c r="C103" s="222"/>
      <c r="D103" s="222"/>
      <c r="E103" s="234"/>
      <c r="F103" s="217"/>
      <c r="G103" s="217"/>
      <c r="H103" s="218"/>
      <c r="I103" s="219" t="s">
        <v>863</v>
      </c>
      <c r="J103" s="219"/>
      <c r="K103" s="219"/>
      <c r="L103" s="219"/>
      <c r="M103" s="219"/>
      <c r="N103" s="220"/>
      <c r="O103" s="219"/>
      <c r="P103" s="219"/>
      <c r="Q103" s="219"/>
      <c r="R103" s="221"/>
      <c r="S103" s="235" t="s">
        <v>864</v>
      </c>
      <c r="T103" s="218" t="s">
        <v>60</v>
      </c>
      <c r="U103" s="218" t="s">
        <v>60</v>
      </c>
      <c r="V103" s="218" t="s">
        <v>60</v>
      </c>
      <c r="W103" s="235" t="s">
        <v>865</v>
      </c>
      <c r="X103" s="218" t="s">
        <v>60</v>
      </c>
      <c r="Y103" s="218" t="s">
        <v>60</v>
      </c>
      <c r="Z103" s="235" t="s">
        <v>866</v>
      </c>
      <c r="AA103" s="235" t="s">
        <v>867</v>
      </c>
      <c r="AB103" s="218" t="s">
        <v>60</v>
      </c>
      <c r="AC103" s="218" t="s">
        <v>60</v>
      </c>
      <c r="AD103" s="218" t="s">
        <v>60</v>
      </c>
      <c r="AE103" s="237" t="s">
        <v>60</v>
      </c>
      <c r="AF103" s="232"/>
      <c r="AG103" s="233"/>
    </row>
    <row r="104" spans="2:33" ht="25.15" customHeight="1">
      <c r="B104" s="215" t="s">
        <v>448</v>
      </c>
      <c r="C104" s="222"/>
      <c r="D104" s="340" t="s">
        <v>868</v>
      </c>
      <c r="E104" s="340"/>
      <c r="F104" s="340"/>
      <c r="G104" s="217">
        <v>3</v>
      </c>
      <c r="H104" s="218">
        <v>3</v>
      </c>
      <c r="I104" s="225">
        <v>3</v>
      </c>
      <c r="J104" s="226"/>
      <c r="K104" s="227">
        <v>1.5</v>
      </c>
      <c r="L104" s="228"/>
      <c r="M104" s="229"/>
      <c r="N104" s="220"/>
      <c r="O104" s="219"/>
      <c r="P104" s="219"/>
      <c r="Q104" s="219"/>
      <c r="R104" s="221"/>
      <c r="S104" s="225">
        <v>3</v>
      </c>
      <c r="T104" s="225">
        <v>3</v>
      </c>
      <c r="U104" s="218">
        <v>0</v>
      </c>
      <c r="V104" s="227">
        <v>1.5</v>
      </c>
      <c r="W104" s="218">
        <v>0</v>
      </c>
      <c r="X104" s="225">
        <v>3</v>
      </c>
      <c r="Y104" s="227">
        <v>1.5</v>
      </c>
      <c r="Z104" s="227">
        <v>1.5</v>
      </c>
      <c r="AA104" s="225">
        <v>3</v>
      </c>
      <c r="AB104" s="218">
        <v>0</v>
      </c>
      <c r="AC104" s="227">
        <v>1.5</v>
      </c>
      <c r="AD104" s="218">
        <v>0</v>
      </c>
      <c r="AE104" s="218">
        <v>0</v>
      </c>
      <c r="AF104" s="243">
        <f>AVERAGE(S104:AE104)</f>
        <v>1.3846153846153846</v>
      </c>
      <c r="AG104" s="244">
        <f>AF104/H104</f>
        <v>0.46153846153846151</v>
      </c>
    </row>
    <row r="105" spans="2:33" ht="172.9">
      <c r="B105" s="215"/>
      <c r="C105" s="222"/>
      <c r="D105" s="222"/>
      <c r="E105" s="234"/>
      <c r="F105" s="217"/>
      <c r="G105" s="217"/>
      <c r="H105" s="218"/>
      <c r="I105" s="219" t="s">
        <v>869</v>
      </c>
      <c r="J105" s="219"/>
      <c r="K105" s="219" t="s">
        <v>870</v>
      </c>
      <c r="L105" s="219"/>
      <c r="M105" s="219"/>
      <c r="N105" s="220"/>
      <c r="O105" s="219"/>
      <c r="P105" s="219" t="s">
        <v>51</v>
      </c>
      <c r="Q105" s="219"/>
      <c r="R105" s="221"/>
      <c r="S105" s="235" t="s">
        <v>871</v>
      </c>
      <c r="T105" s="235" t="s">
        <v>872</v>
      </c>
      <c r="U105" s="218" t="s">
        <v>60</v>
      </c>
      <c r="V105" s="235" t="s">
        <v>873</v>
      </c>
      <c r="W105" s="218" t="s">
        <v>60</v>
      </c>
      <c r="X105" s="235" t="s">
        <v>874</v>
      </c>
      <c r="Y105" s="235" t="s">
        <v>875</v>
      </c>
      <c r="Z105" s="235" t="s">
        <v>876</v>
      </c>
      <c r="AA105" s="235" t="s">
        <v>877</v>
      </c>
      <c r="AB105" s="235" t="s">
        <v>878</v>
      </c>
      <c r="AC105" s="235" t="s">
        <v>879</v>
      </c>
      <c r="AD105" s="218" t="s">
        <v>60</v>
      </c>
      <c r="AE105" s="218" t="s">
        <v>60</v>
      </c>
      <c r="AF105" s="232"/>
      <c r="AG105" s="233"/>
    </row>
    <row r="106" spans="2:33">
      <c r="B106" s="293"/>
      <c r="C106" s="294" t="s">
        <v>461</v>
      </c>
      <c r="D106" s="294"/>
      <c r="E106" s="295"/>
      <c r="F106" s="296">
        <f>SUM(F9:F104)</f>
        <v>100</v>
      </c>
      <c r="G106" s="296">
        <f>SUM(G9:G104)</f>
        <v>100</v>
      </c>
      <c r="H106" s="297">
        <f>SUM(H9:H104)</f>
        <v>100</v>
      </c>
      <c r="I106" s="298"/>
      <c r="J106" s="298"/>
      <c r="K106" s="298"/>
      <c r="L106" s="298"/>
      <c r="M106" s="298"/>
      <c r="N106" s="299"/>
      <c r="O106" s="298"/>
      <c r="P106" s="298"/>
      <c r="Q106" s="298"/>
      <c r="R106" s="300"/>
      <c r="S106" s="301">
        <f t="shared" ref="S106:AE106" si="0">SUMIF(S9:S105,"&gt;0")</f>
        <v>80</v>
      </c>
      <c r="T106" s="301">
        <f t="shared" si="0"/>
        <v>15.5</v>
      </c>
      <c r="U106" s="301">
        <f t="shared" si="0"/>
        <v>6.5</v>
      </c>
      <c r="V106" s="301">
        <f t="shared" si="0"/>
        <v>6</v>
      </c>
      <c r="W106" s="301">
        <f t="shared" si="0"/>
        <v>19.5</v>
      </c>
      <c r="X106" s="301">
        <f t="shared" si="0"/>
        <v>73</v>
      </c>
      <c r="Y106" s="301">
        <f t="shared" si="0"/>
        <v>27</v>
      </c>
      <c r="Z106" s="301">
        <f t="shared" si="0"/>
        <v>34</v>
      </c>
      <c r="AA106" s="301">
        <f t="shared" si="0"/>
        <v>36.5</v>
      </c>
      <c r="AB106" s="301">
        <f t="shared" si="0"/>
        <v>21</v>
      </c>
      <c r="AC106" s="301">
        <f t="shared" si="0"/>
        <v>36.5</v>
      </c>
      <c r="AD106" s="301">
        <f t="shared" si="0"/>
        <v>15</v>
      </c>
      <c r="AE106" s="301">
        <f t="shared" si="0"/>
        <v>2</v>
      </c>
      <c r="AF106" s="302">
        <f>AVERAGE(S106:AE106)</f>
        <v>28.653846153846153</v>
      </c>
      <c r="AG106" s="303">
        <f>AF106/H106</f>
        <v>0.28653846153846152</v>
      </c>
    </row>
    <row r="107" spans="2:33">
      <c r="B107" s="304"/>
      <c r="C107" s="305"/>
      <c r="D107" s="305"/>
      <c r="E107" s="306"/>
      <c r="F107" s="307"/>
      <c r="G107" s="307"/>
      <c r="H107" s="308"/>
      <c r="I107" s="308"/>
      <c r="J107" s="308"/>
      <c r="K107" s="308"/>
      <c r="L107" s="308"/>
      <c r="M107" s="308"/>
      <c r="N107" s="309"/>
      <c r="O107" s="308"/>
      <c r="P107" s="308"/>
      <c r="Q107" s="308"/>
      <c r="R107" s="306"/>
      <c r="S107" s="307"/>
      <c r="T107" s="307"/>
      <c r="U107" s="307"/>
      <c r="V107" s="307"/>
      <c r="W107" s="307"/>
      <c r="X107" s="307"/>
      <c r="Y107" s="307"/>
      <c r="Z107" s="307"/>
      <c r="AA107" s="307"/>
      <c r="AB107" s="307"/>
      <c r="AC107" s="307"/>
      <c r="AD107" s="307"/>
      <c r="AE107" s="307"/>
      <c r="AG107" s="310"/>
    </row>
    <row r="108" spans="2:33">
      <c r="B108" s="304"/>
      <c r="C108" s="305"/>
      <c r="D108" s="305"/>
      <c r="E108" s="306"/>
      <c r="F108" s="307"/>
      <c r="G108" s="307"/>
      <c r="H108" s="308"/>
      <c r="I108" s="308"/>
      <c r="J108" s="311" t="s">
        <v>880</v>
      </c>
      <c r="K108" s="311" t="s">
        <v>475</v>
      </c>
      <c r="L108" s="311"/>
      <c r="M108" s="311"/>
      <c r="N108" s="312" t="s">
        <v>881</v>
      </c>
      <c r="O108" s="311"/>
      <c r="P108" s="311"/>
      <c r="Q108" s="311"/>
      <c r="R108" s="313"/>
      <c r="S108" s="314" t="s">
        <v>484</v>
      </c>
      <c r="T108" s="314" t="s">
        <v>36</v>
      </c>
      <c r="U108" s="314" t="s">
        <v>37</v>
      </c>
      <c r="V108" s="314" t="s">
        <v>38</v>
      </c>
      <c r="W108" s="314" t="s">
        <v>39</v>
      </c>
      <c r="X108" s="314" t="s">
        <v>40</v>
      </c>
      <c r="Y108" s="314" t="s">
        <v>41</v>
      </c>
      <c r="Z108" s="314" t="s">
        <v>485</v>
      </c>
      <c r="AA108" s="314" t="s">
        <v>486</v>
      </c>
      <c r="AB108" s="314" t="s">
        <v>487</v>
      </c>
      <c r="AC108" s="314" t="s">
        <v>45</v>
      </c>
      <c r="AD108" s="314" t="s">
        <v>489</v>
      </c>
      <c r="AE108" s="314" t="s">
        <v>47</v>
      </c>
      <c r="AF108" s="314" t="s">
        <v>490</v>
      </c>
      <c r="AG108" s="314" t="s">
        <v>491</v>
      </c>
    </row>
    <row r="109" spans="2:33">
      <c r="B109" s="304"/>
      <c r="C109" s="305"/>
      <c r="D109" s="305"/>
      <c r="E109" s="306"/>
      <c r="F109" s="307"/>
      <c r="G109" s="307"/>
      <c r="H109" s="308"/>
      <c r="I109" s="308"/>
      <c r="J109" s="315">
        <v>1</v>
      </c>
      <c r="K109" s="316" t="s">
        <v>882</v>
      </c>
      <c r="L109" s="316"/>
      <c r="M109" s="317"/>
      <c r="N109" s="318">
        <v>12</v>
      </c>
      <c r="O109" s="318"/>
      <c r="P109" s="318"/>
      <c r="Q109" s="318"/>
      <c r="R109" s="313"/>
      <c r="S109" s="311">
        <f t="shared" ref="S109:AE109" si="1">SUMIF(S10:S24,"&lt;&gt;#N/A")</f>
        <v>10</v>
      </c>
      <c r="T109" s="311">
        <f t="shared" si="1"/>
        <v>0</v>
      </c>
      <c r="U109" s="311">
        <f t="shared" si="1"/>
        <v>0</v>
      </c>
      <c r="V109" s="311">
        <f t="shared" si="1"/>
        <v>0</v>
      </c>
      <c r="W109" s="311">
        <f t="shared" si="1"/>
        <v>0</v>
      </c>
      <c r="X109" s="311">
        <f t="shared" si="1"/>
        <v>9.5</v>
      </c>
      <c r="Y109" s="311">
        <f t="shared" si="1"/>
        <v>7.5</v>
      </c>
      <c r="Z109" s="311">
        <f t="shared" si="1"/>
        <v>8</v>
      </c>
      <c r="AA109" s="311">
        <f t="shared" si="1"/>
        <v>8</v>
      </c>
      <c r="AB109" s="311">
        <f t="shared" si="1"/>
        <v>5.5</v>
      </c>
      <c r="AC109" s="311">
        <f t="shared" si="1"/>
        <v>8.5</v>
      </c>
      <c r="AD109" s="311">
        <f t="shared" si="1"/>
        <v>4</v>
      </c>
      <c r="AE109" s="311">
        <f t="shared" si="1"/>
        <v>0</v>
      </c>
      <c r="AF109" s="319">
        <f>AVERAGE(S109:AE109)</f>
        <v>4.6923076923076925</v>
      </c>
      <c r="AG109" s="320">
        <f>AF109/N109</f>
        <v>0.39102564102564102</v>
      </c>
    </row>
    <row r="110" spans="2:33">
      <c r="B110" s="304"/>
      <c r="C110" s="305"/>
      <c r="D110" s="305"/>
      <c r="E110" s="306"/>
      <c r="F110" s="307"/>
      <c r="G110" s="307"/>
      <c r="H110" s="308"/>
      <c r="I110" s="308"/>
      <c r="J110" s="315">
        <v>2</v>
      </c>
      <c r="K110" s="316" t="s">
        <v>883</v>
      </c>
      <c r="L110" s="316"/>
      <c r="M110" s="317"/>
      <c r="N110" s="318">
        <v>12</v>
      </c>
      <c r="O110" s="318"/>
      <c r="P110" s="318"/>
      <c r="Q110" s="318"/>
      <c r="R110" s="313"/>
      <c r="S110" s="311">
        <f t="shared" ref="S110:AE110" si="2">SUMIF(S26:S36,"&lt;&gt;#N/A")</f>
        <v>11.5</v>
      </c>
      <c r="T110" s="311">
        <f t="shared" si="2"/>
        <v>3.5</v>
      </c>
      <c r="U110" s="311">
        <f t="shared" si="2"/>
        <v>0</v>
      </c>
      <c r="V110" s="311">
        <f t="shared" si="2"/>
        <v>0</v>
      </c>
      <c r="W110" s="311">
        <f t="shared" si="2"/>
        <v>4</v>
      </c>
      <c r="X110" s="311">
        <f t="shared" si="2"/>
        <v>10.5</v>
      </c>
      <c r="Y110" s="311">
        <f t="shared" si="2"/>
        <v>0</v>
      </c>
      <c r="Z110" s="311">
        <f t="shared" si="2"/>
        <v>4.5</v>
      </c>
      <c r="AA110" s="311">
        <f t="shared" si="2"/>
        <v>3</v>
      </c>
      <c r="AB110" s="311">
        <f t="shared" si="2"/>
        <v>1.5</v>
      </c>
      <c r="AC110" s="311">
        <f t="shared" si="2"/>
        <v>4</v>
      </c>
      <c r="AD110" s="311">
        <f t="shared" si="2"/>
        <v>0</v>
      </c>
      <c r="AE110" s="311">
        <f t="shared" si="2"/>
        <v>0</v>
      </c>
      <c r="AF110" s="319">
        <f t="shared" ref="AF110:AF114" si="3">AVERAGE(S110:AE110)</f>
        <v>3.2692307692307692</v>
      </c>
      <c r="AG110" s="320">
        <f t="shared" ref="AG110:AG114" si="4">AF110/N110</f>
        <v>0.27243589743589741</v>
      </c>
    </row>
    <row r="111" spans="2:33">
      <c r="B111" s="304"/>
      <c r="C111" s="305"/>
      <c r="D111" s="305"/>
      <c r="E111" s="306"/>
      <c r="F111" s="307"/>
      <c r="G111" s="307"/>
      <c r="H111" s="308"/>
      <c r="I111" s="308"/>
      <c r="J111" s="315">
        <v>3</v>
      </c>
      <c r="K111" s="316" t="s">
        <v>884</v>
      </c>
      <c r="L111" s="316"/>
      <c r="M111" s="321"/>
      <c r="N111" s="318">
        <v>25</v>
      </c>
      <c r="O111" s="318"/>
      <c r="P111" s="318"/>
      <c r="Q111" s="318"/>
      <c r="R111" s="313"/>
      <c r="S111" s="311">
        <f t="shared" ref="S111:AE111" si="5">SUMIF(S38:S63,"&lt;&gt;#N/A")</f>
        <v>19.5</v>
      </c>
      <c r="T111" s="311">
        <f t="shared" si="5"/>
        <v>3</v>
      </c>
      <c r="U111" s="311">
        <f t="shared" si="5"/>
        <v>3.5</v>
      </c>
      <c r="V111" s="311">
        <f t="shared" si="5"/>
        <v>2.5</v>
      </c>
      <c r="W111" s="311">
        <f t="shared" si="5"/>
        <v>5</v>
      </c>
      <c r="X111" s="311">
        <f t="shared" si="5"/>
        <v>18.5</v>
      </c>
      <c r="Y111" s="311">
        <f t="shared" si="5"/>
        <v>7.5</v>
      </c>
      <c r="Z111" s="311">
        <f t="shared" si="5"/>
        <v>6.5</v>
      </c>
      <c r="AA111" s="311">
        <f t="shared" si="5"/>
        <v>4.5</v>
      </c>
      <c r="AB111" s="311">
        <f t="shared" si="5"/>
        <v>4</v>
      </c>
      <c r="AC111" s="311">
        <f t="shared" si="5"/>
        <v>16</v>
      </c>
      <c r="AD111" s="311">
        <f t="shared" si="5"/>
        <v>4</v>
      </c>
      <c r="AE111" s="311">
        <f t="shared" si="5"/>
        <v>0</v>
      </c>
      <c r="AF111" s="319">
        <f t="shared" si="3"/>
        <v>7.2692307692307692</v>
      </c>
      <c r="AG111" s="320">
        <f t="shared" si="4"/>
        <v>0.29076923076923078</v>
      </c>
    </row>
    <row r="112" spans="2:33">
      <c r="B112" s="304"/>
      <c r="C112" s="305"/>
      <c r="D112" s="305"/>
      <c r="E112" s="306"/>
      <c r="F112" s="307"/>
      <c r="G112" s="307"/>
      <c r="H112" s="308"/>
      <c r="I112" s="308"/>
      <c r="J112" s="315">
        <v>4</v>
      </c>
      <c r="K112" s="316" t="s">
        <v>885</v>
      </c>
      <c r="L112" s="316"/>
      <c r="M112" s="317"/>
      <c r="N112" s="318">
        <v>35</v>
      </c>
      <c r="O112" s="318"/>
      <c r="P112" s="318"/>
      <c r="Q112" s="318"/>
      <c r="R112" s="313"/>
      <c r="S112" s="311">
        <f t="shared" ref="S112:AE112" si="6">SUMIF(S65:S88,"&lt;&gt;#N/A")</f>
        <v>23</v>
      </c>
      <c r="T112" s="311">
        <f t="shared" si="6"/>
        <v>4</v>
      </c>
      <c r="U112" s="311">
        <f t="shared" si="6"/>
        <v>3</v>
      </c>
      <c r="V112" s="311">
        <f t="shared" si="6"/>
        <v>2</v>
      </c>
      <c r="W112" s="311">
        <f t="shared" si="6"/>
        <v>3</v>
      </c>
      <c r="X112" s="311">
        <f t="shared" si="6"/>
        <v>21</v>
      </c>
      <c r="Y112" s="311">
        <f t="shared" si="6"/>
        <v>8</v>
      </c>
      <c r="Z112" s="311">
        <f t="shared" si="6"/>
        <v>11</v>
      </c>
      <c r="AA112" s="311">
        <f t="shared" si="6"/>
        <v>11</v>
      </c>
      <c r="AB112" s="311">
        <f t="shared" si="6"/>
        <v>5</v>
      </c>
      <c r="AC112" s="311">
        <f t="shared" si="6"/>
        <v>6</v>
      </c>
      <c r="AD112" s="311">
        <f t="shared" si="6"/>
        <v>7</v>
      </c>
      <c r="AE112" s="311">
        <f t="shared" si="6"/>
        <v>2</v>
      </c>
      <c r="AF112" s="319">
        <f t="shared" si="3"/>
        <v>8.1538461538461533</v>
      </c>
      <c r="AG112" s="320">
        <f t="shared" si="4"/>
        <v>0.23296703296703294</v>
      </c>
    </row>
    <row r="113" spans="2:33">
      <c r="B113" s="304"/>
      <c r="C113" s="305"/>
      <c r="D113" s="305"/>
      <c r="E113" s="306"/>
      <c r="F113" s="307"/>
      <c r="G113" s="307"/>
      <c r="H113" s="308"/>
      <c r="I113" s="308"/>
      <c r="J113" s="315" t="s">
        <v>25</v>
      </c>
      <c r="K113" s="316" t="s">
        <v>468</v>
      </c>
      <c r="L113" s="316"/>
      <c r="M113" s="317"/>
      <c r="N113" s="318">
        <v>10</v>
      </c>
      <c r="O113" s="318"/>
      <c r="P113" s="318"/>
      <c r="Q113" s="318"/>
      <c r="R113" s="313"/>
      <c r="S113" s="311">
        <f t="shared" ref="S113:AE113" si="7">SUMIF(S90:S95,"&lt;&gt;#N/A")</f>
        <v>10</v>
      </c>
      <c r="T113" s="311">
        <f t="shared" si="7"/>
        <v>1.5</v>
      </c>
      <c r="U113" s="311">
        <f t="shared" si="7"/>
        <v>0</v>
      </c>
      <c r="V113" s="311">
        <f t="shared" si="7"/>
        <v>0</v>
      </c>
      <c r="W113" s="311">
        <f t="shared" si="7"/>
        <v>7</v>
      </c>
      <c r="X113" s="311">
        <f t="shared" si="7"/>
        <v>8</v>
      </c>
      <c r="Y113" s="311">
        <f t="shared" si="7"/>
        <v>0</v>
      </c>
      <c r="Z113" s="311">
        <f t="shared" si="7"/>
        <v>1</v>
      </c>
      <c r="AA113" s="311">
        <f t="shared" si="7"/>
        <v>6.5</v>
      </c>
      <c r="AB113" s="311">
        <f t="shared" si="7"/>
        <v>5</v>
      </c>
      <c r="AC113" s="311">
        <f t="shared" si="7"/>
        <v>0</v>
      </c>
      <c r="AD113" s="311">
        <f t="shared" si="7"/>
        <v>0</v>
      </c>
      <c r="AE113" s="311">
        <f t="shared" si="7"/>
        <v>0</v>
      </c>
      <c r="AF113" s="319">
        <f t="shared" si="3"/>
        <v>3</v>
      </c>
      <c r="AG113" s="320">
        <f t="shared" si="4"/>
        <v>0.3</v>
      </c>
    </row>
    <row r="114" spans="2:33">
      <c r="B114" s="304"/>
      <c r="C114" s="305"/>
      <c r="D114" s="305"/>
      <c r="E114" s="306"/>
      <c r="F114" s="307"/>
      <c r="G114" s="307"/>
      <c r="H114" s="308"/>
      <c r="I114" s="308"/>
      <c r="J114" s="315" t="s">
        <v>421</v>
      </c>
      <c r="K114" s="316" t="s">
        <v>886</v>
      </c>
      <c r="L114" s="316"/>
      <c r="M114" s="317"/>
      <c r="N114" s="318">
        <v>6</v>
      </c>
      <c r="O114" s="318"/>
      <c r="P114" s="318"/>
      <c r="Q114" s="318"/>
      <c r="R114" s="313"/>
      <c r="S114" s="311">
        <f t="shared" ref="S114:AE114" si="8">SUMIF(S97:S105,"&lt;&gt;#N/A")</f>
        <v>6</v>
      </c>
      <c r="T114" s="311">
        <f t="shared" si="8"/>
        <v>3.5</v>
      </c>
      <c r="U114" s="311">
        <f t="shared" si="8"/>
        <v>0</v>
      </c>
      <c r="V114" s="311">
        <f t="shared" si="8"/>
        <v>1.5</v>
      </c>
      <c r="W114" s="311">
        <f t="shared" si="8"/>
        <v>0.5</v>
      </c>
      <c r="X114" s="311">
        <f t="shared" si="8"/>
        <v>5.5</v>
      </c>
      <c r="Y114" s="311">
        <f t="shared" si="8"/>
        <v>4</v>
      </c>
      <c r="Z114" s="311">
        <f t="shared" si="8"/>
        <v>3</v>
      </c>
      <c r="AA114" s="311">
        <f t="shared" si="8"/>
        <v>3.5</v>
      </c>
      <c r="AB114" s="311">
        <f t="shared" si="8"/>
        <v>0</v>
      </c>
      <c r="AC114" s="311">
        <f t="shared" si="8"/>
        <v>2</v>
      </c>
      <c r="AD114" s="311">
        <f t="shared" si="8"/>
        <v>0</v>
      </c>
      <c r="AE114" s="311">
        <f t="shared" si="8"/>
        <v>0</v>
      </c>
      <c r="AF114" s="319">
        <f t="shared" si="3"/>
        <v>2.2692307692307692</v>
      </c>
      <c r="AG114" s="320">
        <f t="shared" si="4"/>
        <v>0.37820512820512819</v>
      </c>
    </row>
    <row r="115" spans="2:33">
      <c r="B115" s="304"/>
      <c r="C115" s="305"/>
      <c r="D115" s="305"/>
      <c r="E115" s="306"/>
      <c r="F115" s="307"/>
      <c r="G115" s="307"/>
      <c r="H115" s="308"/>
      <c r="I115" s="308"/>
      <c r="J115" s="308"/>
      <c r="K115" s="308"/>
      <c r="L115" s="308"/>
      <c r="M115" s="308"/>
      <c r="N115" s="309"/>
      <c r="O115" s="308"/>
      <c r="P115" s="308"/>
      <c r="Q115" s="308"/>
      <c r="R115" s="306"/>
      <c r="S115" s="307"/>
      <c r="T115" s="307"/>
      <c r="U115" s="307"/>
      <c r="V115" s="307"/>
      <c r="W115" s="307"/>
      <c r="X115" s="307"/>
      <c r="Y115" s="307"/>
      <c r="Z115" s="307"/>
      <c r="AA115" s="307"/>
      <c r="AB115" s="307"/>
      <c r="AC115" s="307"/>
      <c r="AD115" s="307"/>
      <c r="AE115" s="307"/>
      <c r="AG115" s="310"/>
    </row>
    <row r="116" spans="2:33">
      <c r="B116" s="304"/>
      <c r="C116" s="305"/>
      <c r="D116" s="305"/>
      <c r="E116" s="306"/>
      <c r="F116" s="307"/>
      <c r="G116" s="307"/>
      <c r="H116" s="308"/>
      <c r="I116" s="308"/>
      <c r="J116" s="308"/>
      <c r="K116" s="308"/>
      <c r="L116" s="308"/>
      <c r="M116" s="308"/>
      <c r="N116" s="309"/>
      <c r="O116" s="308"/>
      <c r="P116" s="308"/>
      <c r="Q116" s="308"/>
      <c r="R116" s="306"/>
      <c r="S116" s="307"/>
      <c r="T116" s="307"/>
      <c r="U116" s="307"/>
      <c r="V116" s="307"/>
      <c r="W116" s="307"/>
      <c r="X116" s="307"/>
      <c r="Y116" s="307"/>
      <c r="Z116" s="307"/>
      <c r="AA116" s="307"/>
      <c r="AB116" s="307"/>
      <c r="AC116" s="307"/>
      <c r="AD116" s="307"/>
      <c r="AE116" s="307"/>
      <c r="AG116" s="310"/>
    </row>
    <row r="117" spans="2:33">
      <c r="B117" s="304"/>
      <c r="C117" s="305"/>
      <c r="D117" s="305"/>
      <c r="E117" s="306"/>
      <c r="F117" s="307"/>
      <c r="G117" s="307"/>
      <c r="H117" s="308"/>
      <c r="I117" s="308"/>
      <c r="J117" s="308"/>
      <c r="K117" s="308"/>
      <c r="L117" s="308"/>
      <c r="M117" s="308"/>
      <c r="N117" s="309"/>
      <c r="O117" s="308"/>
      <c r="P117" s="308"/>
      <c r="Q117" s="308"/>
      <c r="R117" s="306"/>
      <c r="S117" s="307"/>
      <c r="T117" s="307"/>
      <c r="U117" s="307"/>
      <c r="V117" s="307"/>
      <c r="W117" s="307"/>
      <c r="X117" s="307"/>
      <c r="Y117" s="307"/>
      <c r="Z117" s="307"/>
      <c r="AA117" s="307"/>
      <c r="AB117" s="307"/>
      <c r="AC117" s="307"/>
      <c r="AD117" s="307"/>
      <c r="AE117" s="307"/>
      <c r="AG117" s="310"/>
    </row>
    <row r="118" spans="2:33">
      <c r="B118" s="304"/>
      <c r="C118" s="305"/>
      <c r="D118" s="305"/>
      <c r="E118" s="306"/>
      <c r="F118" s="307"/>
      <c r="G118" s="307"/>
      <c r="H118" s="308"/>
      <c r="I118" s="308"/>
      <c r="J118" s="308"/>
      <c r="K118" s="308"/>
      <c r="L118" s="308"/>
      <c r="M118" s="308"/>
      <c r="N118" s="309"/>
      <c r="O118" s="308"/>
      <c r="P118" s="308"/>
      <c r="Q118" s="308"/>
      <c r="R118" s="306"/>
      <c r="S118" s="307"/>
      <c r="T118" s="307"/>
      <c r="U118" s="307"/>
      <c r="V118" s="307"/>
      <c r="W118" s="307"/>
      <c r="X118" s="307"/>
      <c r="Y118" s="307"/>
      <c r="Z118" s="307"/>
      <c r="AA118" s="307"/>
      <c r="AB118" s="307"/>
      <c r="AC118" s="307"/>
      <c r="AD118" s="307"/>
      <c r="AE118" s="307"/>
      <c r="AG118" s="310"/>
    </row>
    <row r="119" spans="2:33">
      <c r="B119" s="304"/>
      <c r="C119" s="305"/>
      <c r="D119" s="305"/>
      <c r="E119" s="306"/>
      <c r="F119" s="307"/>
      <c r="G119" s="307"/>
      <c r="H119" s="308"/>
      <c r="I119" s="308"/>
      <c r="J119" s="308"/>
      <c r="K119" s="308"/>
      <c r="L119" s="308"/>
      <c r="M119" s="308"/>
      <c r="N119" s="309"/>
      <c r="O119" s="308"/>
      <c r="P119" s="308"/>
      <c r="Q119" s="308"/>
      <c r="R119" s="306"/>
      <c r="S119" s="307"/>
      <c r="T119" s="307"/>
      <c r="U119" s="307"/>
      <c r="V119" s="307"/>
      <c r="W119" s="307"/>
      <c r="X119" s="307"/>
      <c r="Y119" s="307"/>
      <c r="Z119" s="307"/>
      <c r="AA119" s="307"/>
      <c r="AB119" s="307"/>
      <c r="AC119" s="307"/>
      <c r="AD119" s="307"/>
      <c r="AE119" s="307"/>
      <c r="AG119" s="310"/>
    </row>
    <row r="120" spans="2:33">
      <c r="B120" s="304"/>
      <c r="C120" s="305"/>
      <c r="D120" s="305"/>
      <c r="E120" s="306"/>
      <c r="F120" s="307"/>
      <c r="G120" s="307"/>
      <c r="H120" s="308"/>
      <c r="I120" s="308"/>
      <c r="J120" s="308"/>
      <c r="K120" s="308"/>
      <c r="L120" s="308"/>
      <c r="M120" s="308"/>
      <c r="N120" s="309"/>
      <c r="O120" s="308"/>
      <c r="P120" s="308"/>
      <c r="Q120" s="308"/>
      <c r="R120" s="306"/>
      <c r="S120" s="307"/>
      <c r="T120" s="307"/>
      <c r="U120" s="307"/>
      <c r="V120" s="307"/>
      <c r="W120" s="307"/>
      <c r="X120" s="307"/>
      <c r="Y120" s="307"/>
      <c r="Z120" s="307"/>
      <c r="AA120" s="307"/>
      <c r="AB120" s="307"/>
      <c r="AC120" s="307"/>
      <c r="AD120" s="307"/>
      <c r="AE120" s="307"/>
      <c r="AG120" s="310"/>
    </row>
    <row r="121" spans="2:33">
      <c r="B121" s="304"/>
      <c r="C121" s="305"/>
      <c r="D121" s="305"/>
      <c r="E121" s="306"/>
      <c r="F121" s="307"/>
      <c r="G121" s="307"/>
      <c r="H121" s="308"/>
      <c r="I121" s="308"/>
      <c r="J121" s="308"/>
      <c r="K121" s="308"/>
      <c r="L121" s="308"/>
      <c r="M121" s="308"/>
      <c r="N121" s="309"/>
      <c r="O121" s="308"/>
      <c r="P121" s="308"/>
      <c r="Q121" s="308"/>
      <c r="R121" s="306"/>
      <c r="S121" s="307"/>
      <c r="T121" s="307"/>
      <c r="U121" s="307"/>
      <c r="V121" s="307"/>
      <c r="W121" s="307"/>
      <c r="X121" s="307"/>
      <c r="Y121" s="307"/>
      <c r="Z121" s="307"/>
      <c r="AA121" s="307"/>
      <c r="AB121" s="307"/>
      <c r="AC121" s="307"/>
      <c r="AD121" s="307"/>
      <c r="AE121" s="307"/>
      <c r="AG121" s="310"/>
    </row>
    <row r="122" spans="2:33">
      <c r="B122" s="304"/>
      <c r="C122" s="305"/>
      <c r="D122" s="305"/>
      <c r="E122" s="306"/>
      <c r="F122" s="307"/>
      <c r="G122" s="307"/>
      <c r="H122" s="308"/>
      <c r="I122" s="308"/>
      <c r="J122" s="308"/>
      <c r="K122" s="308"/>
      <c r="L122" s="308"/>
      <c r="M122" s="308"/>
      <c r="N122" s="309"/>
      <c r="O122" s="308"/>
      <c r="P122" s="308"/>
      <c r="Q122" s="308"/>
      <c r="R122" s="306"/>
      <c r="S122" s="307"/>
      <c r="T122" s="307"/>
      <c r="U122" s="307"/>
      <c r="V122" s="307"/>
      <c r="W122" s="307"/>
      <c r="X122" s="307"/>
      <c r="Y122" s="307"/>
      <c r="Z122" s="307"/>
      <c r="AA122" s="307"/>
      <c r="AB122" s="307"/>
      <c r="AC122" s="307"/>
      <c r="AD122" s="307"/>
      <c r="AE122" s="307"/>
      <c r="AG122" s="310"/>
    </row>
    <row r="123" spans="2:33">
      <c r="C123" s="323"/>
      <c r="D123" s="188"/>
      <c r="I123" s="308"/>
      <c r="J123" s="308"/>
      <c r="K123" s="308"/>
      <c r="L123" s="308"/>
      <c r="M123" s="308"/>
      <c r="N123" s="309"/>
      <c r="O123" s="308"/>
      <c r="P123" s="308"/>
      <c r="Q123" s="308"/>
      <c r="AG123" s="310"/>
    </row>
    <row r="124" spans="2:33">
      <c r="C124" s="323"/>
      <c r="D124" s="188"/>
      <c r="F124" s="188"/>
      <c r="G124" s="188"/>
      <c r="H124" s="323"/>
      <c r="I124" s="308"/>
      <c r="J124" s="308"/>
      <c r="K124" s="308"/>
      <c r="L124" s="308"/>
      <c r="M124" s="308"/>
      <c r="N124" s="309"/>
      <c r="O124" s="308"/>
      <c r="P124" s="308"/>
      <c r="Q124" s="308"/>
      <c r="AG124" s="310"/>
    </row>
    <row r="125" spans="2:33">
      <c r="C125" s="323"/>
      <c r="F125" s="275"/>
      <c r="G125" s="275"/>
      <c r="H125" s="275"/>
      <c r="I125" s="308"/>
      <c r="J125" s="308"/>
      <c r="K125" s="308"/>
      <c r="L125" s="308"/>
      <c r="M125" s="308"/>
      <c r="N125" s="309"/>
      <c r="O125" s="308"/>
      <c r="P125" s="308"/>
      <c r="Q125" s="308"/>
      <c r="AG125" s="310"/>
    </row>
    <row r="126" spans="2:33">
      <c r="I126" s="308"/>
      <c r="J126" s="308"/>
      <c r="K126" s="308"/>
      <c r="L126" s="308"/>
      <c r="M126" s="308"/>
      <c r="N126" s="309"/>
      <c r="O126" s="308"/>
      <c r="P126" s="308"/>
      <c r="Q126" s="308"/>
      <c r="AG126" s="310"/>
    </row>
    <row r="127" spans="2:33">
      <c r="I127" s="308"/>
      <c r="J127" s="308"/>
      <c r="K127" s="308"/>
      <c r="L127" s="308"/>
      <c r="M127" s="308"/>
      <c r="N127" s="309"/>
      <c r="O127" s="308"/>
      <c r="P127" s="308"/>
      <c r="Q127" s="308"/>
      <c r="AG127" s="310"/>
    </row>
    <row r="128" spans="2:33">
      <c r="I128" s="308"/>
      <c r="J128" s="308"/>
      <c r="K128" s="308"/>
      <c r="L128" s="308"/>
      <c r="M128" s="308"/>
      <c r="N128" s="309"/>
      <c r="O128" s="308"/>
      <c r="P128" s="308"/>
      <c r="Q128" s="308"/>
      <c r="AG128" s="310"/>
    </row>
    <row r="129" spans="5:33">
      <c r="F129" s="325"/>
      <c r="G129" s="325"/>
      <c r="H129" s="325"/>
      <c r="I129" s="308"/>
      <c r="J129" s="308"/>
      <c r="K129" s="308"/>
      <c r="L129" s="308"/>
      <c r="M129" s="308"/>
      <c r="N129" s="309"/>
      <c r="O129" s="308"/>
      <c r="P129" s="308"/>
      <c r="Q129" s="308"/>
      <c r="AG129" s="310"/>
    </row>
    <row r="130" spans="5:33">
      <c r="F130" s="325"/>
      <c r="G130" s="325"/>
      <c r="H130" s="325"/>
      <c r="I130" s="308"/>
      <c r="J130" s="308"/>
      <c r="K130" s="308"/>
      <c r="L130" s="308"/>
      <c r="M130" s="308"/>
      <c r="N130" s="309"/>
      <c r="O130" s="308"/>
      <c r="P130" s="308"/>
      <c r="Q130" s="308"/>
      <c r="AG130" s="310"/>
    </row>
    <row r="131" spans="5:33">
      <c r="I131" s="308"/>
      <c r="J131" s="308"/>
      <c r="K131" s="308"/>
      <c r="L131" s="308"/>
      <c r="M131" s="308"/>
      <c r="N131" s="309"/>
      <c r="O131" s="308"/>
      <c r="P131" s="308"/>
      <c r="Q131" s="308"/>
      <c r="AG131" s="310"/>
    </row>
    <row r="132" spans="5:33">
      <c r="I132" s="308"/>
      <c r="J132" s="308"/>
      <c r="K132" s="308"/>
      <c r="L132" s="308"/>
      <c r="M132" s="308"/>
      <c r="N132" s="309"/>
      <c r="O132" s="308"/>
      <c r="P132" s="308"/>
      <c r="Q132" s="308"/>
      <c r="AG132" s="310"/>
    </row>
    <row r="133" spans="5:33" ht="28.15">
      <c r="E133" s="326"/>
      <c r="I133" s="308"/>
      <c r="J133" s="308"/>
      <c r="K133" s="308"/>
      <c r="L133" s="308"/>
      <c r="M133" s="308"/>
      <c r="N133" s="309"/>
      <c r="O133" s="308"/>
      <c r="P133" s="308"/>
      <c r="Q133" s="308"/>
      <c r="AG133" s="310"/>
    </row>
    <row r="134" spans="5:33" ht="24">
      <c r="E134" s="327"/>
      <c r="I134" s="308"/>
      <c r="J134" s="308"/>
      <c r="K134" s="308"/>
      <c r="L134" s="308"/>
      <c r="M134" s="308"/>
      <c r="N134" s="309"/>
      <c r="O134" s="308"/>
      <c r="P134" s="308"/>
      <c r="Q134" s="308"/>
      <c r="AG134" s="310"/>
    </row>
    <row r="135" spans="5:33" ht="24">
      <c r="E135" s="327"/>
      <c r="I135" s="308"/>
      <c r="J135" s="308"/>
      <c r="K135" s="308"/>
      <c r="L135" s="308"/>
      <c r="M135" s="308"/>
      <c r="N135" s="309"/>
      <c r="O135" s="308"/>
      <c r="P135" s="308"/>
      <c r="Q135" s="308"/>
      <c r="AG135" s="310"/>
    </row>
    <row r="136" spans="5:33" ht="28.15">
      <c r="E136" s="326"/>
      <c r="I136" s="308"/>
      <c r="J136" s="308"/>
      <c r="K136" s="308"/>
      <c r="L136" s="308"/>
      <c r="M136" s="308"/>
      <c r="N136" s="309"/>
      <c r="O136" s="308"/>
      <c r="P136" s="308"/>
      <c r="Q136" s="308"/>
      <c r="AG136" s="310"/>
    </row>
    <row r="137" spans="5:33" ht="28.15">
      <c r="E137" s="326"/>
      <c r="I137" s="308"/>
      <c r="J137" s="308"/>
      <c r="K137" s="308"/>
      <c r="L137" s="308"/>
      <c r="M137" s="308"/>
      <c r="N137" s="309"/>
      <c r="O137" s="308"/>
      <c r="P137" s="308"/>
      <c r="Q137" s="308"/>
      <c r="AG137" s="310"/>
    </row>
    <row r="138" spans="5:33">
      <c r="I138" s="308"/>
      <c r="J138" s="308"/>
      <c r="K138" s="308"/>
      <c r="L138" s="308"/>
      <c r="M138" s="308"/>
      <c r="N138" s="309"/>
      <c r="O138" s="308"/>
      <c r="P138" s="308"/>
      <c r="Q138" s="308"/>
      <c r="AG138" s="310"/>
    </row>
    <row r="139" spans="5:33">
      <c r="I139" s="308"/>
      <c r="J139" s="308"/>
      <c r="K139" s="308"/>
      <c r="L139" s="308"/>
      <c r="M139" s="308"/>
      <c r="N139" s="309"/>
      <c r="O139" s="308"/>
      <c r="P139" s="308"/>
      <c r="Q139" s="308"/>
      <c r="AG139" s="310"/>
    </row>
    <row r="140" spans="5:33">
      <c r="I140" s="308"/>
      <c r="J140" s="308"/>
      <c r="K140" s="308"/>
      <c r="L140" s="308"/>
      <c r="M140" s="308"/>
      <c r="N140" s="309"/>
      <c r="O140" s="308"/>
      <c r="P140" s="308"/>
      <c r="Q140" s="308"/>
      <c r="AG140" s="310"/>
    </row>
    <row r="141" spans="5:33">
      <c r="I141" s="308"/>
      <c r="J141" s="308"/>
      <c r="K141" s="308"/>
      <c r="L141" s="308"/>
      <c r="M141" s="308"/>
      <c r="N141" s="309"/>
      <c r="O141" s="308"/>
      <c r="P141" s="308"/>
      <c r="Q141" s="308"/>
      <c r="AG141" s="310"/>
    </row>
    <row r="142" spans="5:33">
      <c r="I142" s="308"/>
      <c r="J142" s="308"/>
      <c r="K142" s="308"/>
      <c r="L142" s="308"/>
      <c r="M142" s="308"/>
      <c r="N142" s="309"/>
      <c r="O142" s="308"/>
      <c r="P142" s="308"/>
      <c r="Q142" s="308"/>
      <c r="AG142" s="310"/>
    </row>
    <row r="143" spans="5:33">
      <c r="I143" s="308"/>
      <c r="J143" s="308"/>
      <c r="K143" s="308"/>
      <c r="L143" s="308"/>
      <c r="M143" s="308"/>
      <c r="N143" s="309"/>
      <c r="O143" s="308"/>
      <c r="P143" s="308"/>
      <c r="Q143" s="308"/>
      <c r="AG143" s="310"/>
    </row>
    <row r="144" spans="5:33">
      <c r="I144" s="308"/>
      <c r="J144" s="308"/>
      <c r="K144" s="308"/>
      <c r="L144" s="308"/>
      <c r="M144" s="308"/>
      <c r="N144" s="309"/>
      <c r="O144" s="308"/>
      <c r="P144" s="308"/>
      <c r="Q144" s="308"/>
      <c r="AG144" s="310"/>
    </row>
    <row r="145" spans="9:33">
      <c r="I145" s="308"/>
      <c r="J145" s="308"/>
      <c r="K145" s="308"/>
      <c r="L145" s="308"/>
      <c r="M145" s="308"/>
      <c r="N145" s="309"/>
      <c r="O145" s="308"/>
      <c r="P145" s="308"/>
      <c r="Q145" s="308"/>
      <c r="AG145" s="310"/>
    </row>
    <row r="146" spans="9:33">
      <c r="I146" s="308"/>
      <c r="J146" s="308"/>
      <c r="K146" s="308"/>
      <c r="L146" s="308"/>
      <c r="M146" s="308"/>
      <c r="N146" s="309"/>
      <c r="O146" s="308"/>
      <c r="P146" s="308"/>
      <c r="Q146" s="308"/>
      <c r="AG146" s="310"/>
    </row>
    <row r="147" spans="9:33">
      <c r="I147" s="308"/>
      <c r="J147" s="308"/>
      <c r="K147" s="308"/>
      <c r="L147" s="308"/>
      <c r="M147" s="308"/>
      <c r="N147" s="309"/>
      <c r="O147" s="308"/>
      <c r="P147" s="308"/>
      <c r="Q147" s="308"/>
      <c r="AG147" s="310"/>
    </row>
    <row r="148" spans="9:33">
      <c r="I148" s="308"/>
      <c r="J148" s="308"/>
      <c r="K148" s="308"/>
      <c r="L148" s="308"/>
      <c r="M148" s="308"/>
      <c r="N148" s="309"/>
      <c r="O148" s="308"/>
      <c r="P148" s="308"/>
      <c r="Q148" s="308"/>
      <c r="AG148" s="310"/>
    </row>
    <row r="149" spans="9:33">
      <c r="I149" s="308"/>
      <c r="J149" s="308"/>
      <c r="K149" s="308"/>
      <c r="L149" s="308"/>
      <c r="M149" s="308"/>
      <c r="N149" s="309"/>
      <c r="O149" s="308"/>
      <c r="P149" s="308"/>
      <c r="Q149" s="308"/>
      <c r="AG149" s="310"/>
    </row>
    <row r="150" spans="9:33">
      <c r="I150" s="308"/>
      <c r="J150" s="308"/>
      <c r="K150" s="308"/>
      <c r="L150" s="308"/>
      <c r="M150" s="308"/>
      <c r="N150" s="309"/>
      <c r="O150" s="308"/>
      <c r="P150" s="308"/>
      <c r="Q150" s="308"/>
      <c r="AG150" s="310"/>
    </row>
    <row r="151" spans="9:33">
      <c r="I151" s="308"/>
      <c r="J151" s="308"/>
      <c r="K151" s="308"/>
      <c r="L151" s="308"/>
      <c r="M151" s="308"/>
      <c r="N151" s="309"/>
      <c r="O151" s="308"/>
      <c r="P151" s="308"/>
      <c r="Q151" s="308"/>
      <c r="AG151" s="310"/>
    </row>
    <row r="152" spans="9:33">
      <c r="I152" s="308"/>
      <c r="J152" s="308"/>
      <c r="K152" s="308"/>
      <c r="L152" s="308"/>
      <c r="M152" s="308"/>
      <c r="N152" s="309"/>
      <c r="O152" s="308"/>
      <c r="P152" s="308"/>
      <c r="Q152" s="308"/>
      <c r="AG152" s="310"/>
    </row>
    <row r="153" spans="9:33">
      <c r="I153" s="308"/>
      <c r="J153" s="308"/>
      <c r="K153" s="308"/>
      <c r="L153" s="308"/>
      <c r="M153" s="308"/>
      <c r="N153" s="309"/>
      <c r="O153" s="308"/>
      <c r="P153" s="308"/>
      <c r="Q153" s="308"/>
      <c r="AG153" s="310"/>
    </row>
    <row r="154" spans="9:33">
      <c r="I154" s="308"/>
      <c r="J154" s="308"/>
      <c r="K154" s="308"/>
      <c r="L154" s="308"/>
      <c r="M154" s="308"/>
      <c r="N154" s="309"/>
      <c r="O154" s="308"/>
      <c r="P154" s="308"/>
      <c r="Q154" s="308"/>
      <c r="AG154" s="310"/>
    </row>
    <row r="155" spans="9:33">
      <c r="I155" s="308"/>
      <c r="J155" s="308"/>
      <c r="K155" s="308"/>
      <c r="L155" s="308"/>
      <c r="M155" s="308"/>
      <c r="N155" s="309"/>
      <c r="O155" s="308"/>
      <c r="P155" s="308"/>
      <c r="Q155" s="308"/>
      <c r="AG155" s="310"/>
    </row>
    <row r="156" spans="9:33">
      <c r="I156" s="308"/>
      <c r="J156" s="308"/>
      <c r="K156" s="308"/>
      <c r="L156" s="308"/>
      <c r="M156" s="308"/>
      <c r="N156" s="309"/>
      <c r="O156" s="308"/>
      <c r="P156" s="308"/>
      <c r="Q156" s="308"/>
      <c r="AG156" s="310"/>
    </row>
    <row r="157" spans="9:33">
      <c r="I157" s="308"/>
      <c r="J157" s="308"/>
      <c r="K157" s="308"/>
      <c r="L157" s="308"/>
      <c r="M157" s="308"/>
      <c r="N157" s="309"/>
      <c r="O157" s="308"/>
      <c r="P157" s="308"/>
      <c r="Q157" s="308"/>
      <c r="AG157" s="310"/>
    </row>
    <row r="158" spans="9:33">
      <c r="I158" s="308"/>
      <c r="J158" s="308"/>
      <c r="K158" s="308"/>
      <c r="L158" s="308"/>
      <c r="M158" s="308"/>
      <c r="N158" s="309"/>
      <c r="O158" s="308"/>
      <c r="P158" s="308"/>
      <c r="Q158" s="308"/>
      <c r="AG158" s="310"/>
    </row>
    <row r="159" spans="9:33">
      <c r="I159" s="308"/>
      <c r="J159" s="308"/>
      <c r="K159" s="308"/>
      <c r="L159" s="308"/>
      <c r="M159" s="308"/>
      <c r="N159" s="309"/>
      <c r="O159" s="308"/>
      <c r="P159" s="308"/>
      <c r="Q159" s="308"/>
      <c r="AG159" s="310"/>
    </row>
    <row r="160" spans="9:33">
      <c r="I160" s="308"/>
      <c r="J160" s="308"/>
      <c r="K160" s="308"/>
      <c r="L160" s="308"/>
      <c r="M160" s="308"/>
      <c r="N160" s="309"/>
      <c r="O160" s="308"/>
      <c r="P160" s="308"/>
      <c r="Q160" s="308"/>
      <c r="AG160" s="310"/>
    </row>
    <row r="161" spans="9:33">
      <c r="I161" s="308"/>
      <c r="J161" s="308"/>
      <c r="K161" s="308"/>
      <c r="L161" s="308"/>
      <c r="M161" s="308"/>
      <c r="N161" s="309"/>
      <c r="O161" s="308"/>
      <c r="P161" s="308"/>
      <c r="Q161" s="308"/>
      <c r="AG161" s="310"/>
    </row>
    <row r="162" spans="9:33">
      <c r="I162" s="308"/>
      <c r="J162" s="308"/>
      <c r="K162" s="308"/>
      <c r="L162" s="308"/>
      <c r="M162" s="308"/>
      <c r="N162" s="309"/>
      <c r="O162" s="308"/>
      <c r="P162" s="308"/>
      <c r="Q162" s="308"/>
      <c r="AG162" s="310"/>
    </row>
    <row r="163" spans="9:33">
      <c r="I163" s="308"/>
      <c r="J163" s="308"/>
      <c r="K163" s="308"/>
      <c r="L163" s="308"/>
      <c r="M163" s="308"/>
      <c r="N163" s="309"/>
      <c r="O163" s="308"/>
      <c r="P163" s="308"/>
      <c r="Q163" s="308"/>
      <c r="AG163" s="310"/>
    </row>
    <row r="164" spans="9:33">
      <c r="I164" s="308"/>
      <c r="J164" s="308"/>
      <c r="K164" s="308"/>
      <c r="L164" s="308"/>
      <c r="M164" s="308"/>
      <c r="N164" s="309"/>
      <c r="O164" s="308"/>
      <c r="P164" s="308"/>
      <c r="Q164" s="308"/>
      <c r="AG164" s="310"/>
    </row>
    <row r="165" spans="9:33">
      <c r="I165" s="308"/>
      <c r="J165" s="308"/>
      <c r="K165" s="308"/>
      <c r="L165" s="308"/>
      <c r="M165" s="308"/>
      <c r="N165" s="309"/>
      <c r="O165" s="308"/>
      <c r="P165" s="308"/>
      <c r="Q165" s="308"/>
      <c r="AG165" s="310"/>
    </row>
    <row r="166" spans="9:33">
      <c r="I166" s="308"/>
      <c r="J166" s="308"/>
      <c r="K166" s="308"/>
      <c r="L166" s="308"/>
      <c r="M166" s="308"/>
      <c r="N166" s="309"/>
      <c r="O166" s="308"/>
      <c r="P166" s="308"/>
      <c r="Q166" s="308"/>
      <c r="AG166" s="310"/>
    </row>
    <row r="167" spans="9:33">
      <c r="I167" s="308"/>
      <c r="J167" s="308"/>
      <c r="K167" s="308"/>
      <c r="L167" s="308"/>
      <c r="M167" s="308"/>
      <c r="N167" s="309"/>
      <c r="O167" s="308"/>
      <c r="P167" s="308"/>
      <c r="Q167" s="308"/>
      <c r="AG167" s="310"/>
    </row>
    <row r="168" spans="9:33">
      <c r="I168" s="308"/>
      <c r="J168" s="308"/>
      <c r="K168" s="308"/>
      <c r="L168" s="308"/>
      <c r="M168" s="308"/>
      <c r="N168" s="309"/>
      <c r="O168" s="308"/>
      <c r="P168" s="308"/>
      <c r="Q168" s="308"/>
      <c r="AG168" s="310"/>
    </row>
    <row r="169" spans="9:33">
      <c r="I169" s="308"/>
      <c r="J169" s="308"/>
      <c r="K169" s="308"/>
      <c r="L169" s="308"/>
      <c r="M169" s="308"/>
      <c r="N169" s="309"/>
      <c r="O169" s="308"/>
      <c r="P169" s="308"/>
      <c r="Q169" s="308"/>
      <c r="AG169" s="310"/>
    </row>
    <row r="170" spans="9:33">
      <c r="I170" s="308"/>
      <c r="J170" s="308"/>
      <c r="K170" s="308"/>
      <c r="L170" s="308"/>
      <c r="M170" s="308"/>
      <c r="N170" s="309"/>
      <c r="O170" s="308"/>
      <c r="P170" s="308"/>
      <c r="Q170" s="308"/>
      <c r="AG170" s="310"/>
    </row>
    <row r="171" spans="9:33">
      <c r="I171" s="308"/>
      <c r="J171" s="308"/>
      <c r="K171" s="308"/>
      <c r="L171" s="308"/>
      <c r="M171" s="308"/>
      <c r="N171" s="309"/>
      <c r="O171" s="308"/>
      <c r="P171" s="308"/>
      <c r="Q171" s="308"/>
      <c r="AG171" s="310"/>
    </row>
    <row r="172" spans="9:33">
      <c r="I172" s="308"/>
      <c r="J172" s="308"/>
      <c r="K172" s="308"/>
      <c r="L172" s="308"/>
      <c r="M172" s="308"/>
      <c r="N172" s="309"/>
      <c r="O172" s="308"/>
      <c r="P172" s="308"/>
      <c r="Q172" s="308"/>
      <c r="AG172" s="310"/>
    </row>
    <row r="173" spans="9:33">
      <c r="I173" s="308"/>
      <c r="J173" s="308"/>
      <c r="K173" s="308"/>
      <c r="L173" s="308"/>
      <c r="M173" s="308"/>
      <c r="N173" s="309"/>
      <c r="O173" s="308"/>
      <c r="P173" s="308"/>
      <c r="Q173" s="308"/>
      <c r="AG173" s="310"/>
    </row>
    <row r="174" spans="9:33">
      <c r="I174" s="308"/>
      <c r="J174" s="308"/>
      <c r="K174" s="308"/>
      <c r="L174" s="308"/>
      <c r="M174" s="308"/>
      <c r="N174" s="309"/>
      <c r="O174" s="308"/>
      <c r="P174" s="308"/>
      <c r="Q174" s="308"/>
      <c r="AG174" s="310"/>
    </row>
    <row r="175" spans="9:33">
      <c r="I175" s="308"/>
      <c r="J175" s="308"/>
      <c r="K175" s="308"/>
      <c r="L175" s="308"/>
      <c r="M175" s="308"/>
      <c r="N175" s="309"/>
      <c r="O175" s="308"/>
      <c r="P175" s="308"/>
      <c r="Q175" s="308"/>
      <c r="AG175" s="310"/>
    </row>
    <row r="176" spans="9:33">
      <c r="I176" s="308"/>
      <c r="J176" s="308"/>
      <c r="K176" s="308"/>
      <c r="L176" s="308"/>
      <c r="M176" s="308"/>
      <c r="N176" s="309"/>
      <c r="O176" s="308"/>
      <c r="P176" s="308"/>
      <c r="Q176" s="308"/>
      <c r="AG176" s="310"/>
    </row>
    <row r="177" spans="9:33">
      <c r="I177" s="308"/>
      <c r="J177" s="308"/>
      <c r="K177" s="308"/>
      <c r="L177" s="308"/>
      <c r="M177" s="308"/>
      <c r="N177" s="309"/>
      <c r="O177" s="308"/>
      <c r="P177" s="308"/>
      <c r="Q177" s="308"/>
      <c r="AG177" s="310"/>
    </row>
    <row r="178" spans="9:33">
      <c r="I178" s="308"/>
      <c r="J178" s="308"/>
      <c r="K178" s="308"/>
      <c r="L178" s="308"/>
      <c r="M178" s="308"/>
      <c r="N178" s="309"/>
      <c r="O178" s="308"/>
      <c r="P178" s="308"/>
      <c r="Q178" s="308"/>
      <c r="AG178" s="310"/>
    </row>
    <row r="179" spans="9:33">
      <c r="I179" s="308"/>
      <c r="J179" s="308"/>
      <c r="K179" s="308"/>
      <c r="L179" s="308"/>
      <c r="M179" s="308"/>
      <c r="N179" s="309"/>
      <c r="O179" s="308"/>
      <c r="P179" s="308"/>
      <c r="Q179" s="308"/>
      <c r="AG179" s="310"/>
    </row>
    <row r="180" spans="9:33">
      <c r="I180" s="308"/>
      <c r="J180" s="308"/>
      <c r="K180" s="308"/>
      <c r="L180" s="308"/>
      <c r="M180" s="308"/>
      <c r="N180" s="309"/>
      <c r="O180" s="308"/>
      <c r="P180" s="308"/>
      <c r="Q180" s="308"/>
      <c r="AG180" s="310"/>
    </row>
    <row r="181" spans="9:33">
      <c r="I181" s="308"/>
      <c r="J181" s="308"/>
      <c r="K181" s="308"/>
      <c r="L181" s="308"/>
      <c r="M181" s="308"/>
      <c r="N181" s="309"/>
      <c r="O181" s="308"/>
      <c r="P181" s="308"/>
      <c r="Q181" s="308"/>
      <c r="AG181" s="310"/>
    </row>
    <row r="182" spans="9:33">
      <c r="I182" s="308"/>
      <c r="J182" s="308"/>
      <c r="K182" s="308"/>
      <c r="L182" s="308"/>
      <c r="M182" s="308"/>
      <c r="N182" s="309"/>
      <c r="O182" s="308"/>
      <c r="P182" s="308"/>
      <c r="Q182" s="308"/>
      <c r="AG182" s="310"/>
    </row>
    <row r="183" spans="9:33">
      <c r="I183" s="308"/>
      <c r="J183" s="308"/>
      <c r="K183" s="308"/>
      <c r="L183" s="308"/>
      <c r="M183" s="308"/>
      <c r="N183" s="309"/>
      <c r="O183" s="308"/>
      <c r="P183" s="308"/>
      <c r="Q183" s="308"/>
      <c r="AG183" s="310"/>
    </row>
    <row r="184" spans="9:33">
      <c r="I184" s="308"/>
      <c r="J184" s="308"/>
      <c r="K184" s="308"/>
      <c r="L184" s="308"/>
      <c r="M184" s="308"/>
      <c r="N184" s="309"/>
      <c r="O184" s="308"/>
      <c r="P184" s="308"/>
      <c r="Q184" s="308"/>
      <c r="AG184" s="310"/>
    </row>
    <row r="185" spans="9:33">
      <c r="I185" s="308"/>
      <c r="J185" s="308"/>
      <c r="K185" s="308"/>
      <c r="L185" s="308"/>
      <c r="M185" s="308"/>
      <c r="N185" s="309"/>
      <c r="O185" s="308"/>
      <c r="P185" s="308"/>
      <c r="Q185" s="308"/>
      <c r="AG185" s="310"/>
    </row>
    <row r="186" spans="9:33">
      <c r="I186" s="308"/>
      <c r="J186" s="308"/>
      <c r="K186" s="308"/>
      <c r="L186" s="308"/>
      <c r="M186" s="308"/>
      <c r="N186" s="309"/>
      <c r="O186" s="308"/>
      <c r="P186" s="308"/>
      <c r="Q186" s="308"/>
      <c r="AG186" s="310"/>
    </row>
    <row r="187" spans="9:33">
      <c r="I187" s="308"/>
      <c r="J187" s="308"/>
      <c r="K187" s="308"/>
      <c r="L187" s="308"/>
      <c r="M187" s="308"/>
      <c r="N187" s="309"/>
      <c r="O187" s="308"/>
      <c r="P187" s="308"/>
      <c r="Q187" s="308"/>
      <c r="AG187" s="310"/>
    </row>
    <row r="188" spans="9:33">
      <c r="I188" s="308"/>
      <c r="J188" s="308"/>
      <c r="K188" s="308"/>
      <c r="L188" s="308"/>
      <c r="M188" s="308"/>
      <c r="N188" s="309"/>
      <c r="O188" s="308"/>
      <c r="P188" s="308"/>
      <c r="Q188" s="308"/>
      <c r="AG188" s="310"/>
    </row>
    <row r="189" spans="9:33">
      <c r="I189" s="308"/>
      <c r="J189" s="308"/>
      <c r="K189" s="308"/>
      <c r="L189" s="308"/>
      <c r="M189" s="308"/>
      <c r="N189" s="309"/>
      <c r="O189" s="308"/>
      <c r="P189" s="308"/>
      <c r="Q189" s="308"/>
      <c r="AG189" s="310"/>
    </row>
    <row r="190" spans="9:33">
      <c r="I190" s="308"/>
      <c r="J190" s="308"/>
      <c r="K190" s="308"/>
      <c r="L190" s="308"/>
      <c r="M190" s="308"/>
      <c r="N190" s="309"/>
      <c r="O190" s="308"/>
      <c r="P190" s="308"/>
      <c r="Q190" s="308"/>
      <c r="AG190" s="310"/>
    </row>
    <row r="191" spans="9:33">
      <c r="I191" s="308"/>
      <c r="J191" s="308"/>
      <c r="K191" s="308"/>
      <c r="L191" s="308"/>
      <c r="M191" s="308"/>
      <c r="N191" s="309"/>
      <c r="O191" s="308"/>
      <c r="P191" s="308"/>
      <c r="Q191" s="308"/>
      <c r="AG191" s="310"/>
    </row>
    <row r="192" spans="9:33">
      <c r="I192" s="308"/>
      <c r="J192" s="308"/>
      <c r="K192" s="308"/>
      <c r="L192" s="308"/>
      <c r="M192" s="308"/>
      <c r="N192" s="309"/>
      <c r="O192" s="308"/>
      <c r="P192" s="308"/>
      <c r="Q192" s="308"/>
      <c r="AG192" s="310"/>
    </row>
    <row r="193" spans="9:33">
      <c r="I193" s="308"/>
      <c r="J193" s="308"/>
      <c r="K193" s="308"/>
      <c r="L193" s="308"/>
      <c r="M193" s="308"/>
      <c r="N193" s="309"/>
      <c r="O193" s="308"/>
      <c r="P193" s="308"/>
      <c r="Q193" s="308"/>
      <c r="AG193" s="310"/>
    </row>
    <row r="194" spans="9:33">
      <c r="I194" s="308"/>
      <c r="J194" s="308"/>
      <c r="K194" s="308"/>
      <c r="L194" s="308"/>
      <c r="M194" s="308"/>
      <c r="N194" s="309"/>
      <c r="O194" s="308"/>
      <c r="P194" s="308"/>
      <c r="Q194" s="308"/>
      <c r="AG194" s="310"/>
    </row>
    <row r="195" spans="9:33">
      <c r="I195" s="308"/>
      <c r="J195" s="308"/>
      <c r="K195" s="308"/>
      <c r="L195" s="308"/>
      <c r="M195" s="308"/>
      <c r="N195" s="309"/>
      <c r="O195" s="308"/>
      <c r="P195" s="308"/>
      <c r="Q195" s="308"/>
      <c r="AG195" s="310"/>
    </row>
    <row r="196" spans="9:33">
      <c r="I196" s="308"/>
      <c r="J196" s="308"/>
      <c r="K196" s="308"/>
      <c r="L196" s="308"/>
      <c r="M196" s="308"/>
      <c r="N196" s="309"/>
      <c r="O196" s="308"/>
      <c r="P196" s="308"/>
      <c r="Q196" s="308"/>
      <c r="AG196" s="310"/>
    </row>
    <row r="197" spans="9:33">
      <c r="I197" s="308"/>
      <c r="J197" s="308"/>
      <c r="K197" s="308"/>
      <c r="L197" s="308"/>
      <c r="M197" s="308"/>
      <c r="N197" s="309"/>
      <c r="O197" s="308"/>
      <c r="P197" s="308"/>
      <c r="Q197" s="308"/>
      <c r="AG197" s="310"/>
    </row>
    <row r="198" spans="9:33">
      <c r="I198" s="308"/>
      <c r="J198" s="308"/>
      <c r="K198" s="308"/>
      <c r="L198" s="308"/>
      <c r="M198" s="308"/>
      <c r="N198" s="309"/>
      <c r="O198" s="308"/>
      <c r="P198" s="308"/>
      <c r="Q198" s="308"/>
      <c r="AG198" s="310"/>
    </row>
    <row r="199" spans="9:33">
      <c r="I199" s="308"/>
      <c r="J199" s="308"/>
      <c r="K199" s="308"/>
      <c r="L199" s="308"/>
      <c r="M199" s="308"/>
      <c r="N199" s="309"/>
      <c r="O199" s="308"/>
      <c r="P199" s="308"/>
      <c r="Q199" s="308"/>
      <c r="AG199" s="310"/>
    </row>
    <row r="200" spans="9:33">
      <c r="I200" s="308"/>
      <c r="J200" s="308"/>
      <c r="K200" s="308"/>
      <c r="L200" s="308"/>
      <c r="M200" s="308"/>
      <c r="N200" s="309"/>
      <c r="O200" s="308"/>
      <c r="P200" s="308"/>
      <c r="Q200" s="308"/>
      <c r="AG200" s="310"/>
    </row>
    <row r="201" spans="9:33">
      <c r="I201" s="308"/>
      <c r="J201" s="308"/>
      <c r="K201" s="308"/>
      <c r="L201" s="308"/>
      <c r="M201" s="308"/>
      <c r="N201" s="309"/>
      <c r="O201" s="308"/>
      <c r="P201" s="308"/>
      <c r="Q201" s="308"/>
      <c r="AG201" s="310"/>
    </row>
    <row r="202" spans="9:33">
      <c r="I202" s="308"/>
      <c r="J202" s="308"/>
      <c r="K202" s="308"/>
      <c r="L202" s="308"/>
      <c r="M202" s="308"/>
      <c r="N202" s="309"/>
      <c r="O202" s="308"/>
      <c r="P202" s="308"/>
      <c r="Q202" s="308"/>
      <c r="AG202" s="310"/>
    </row>
    <row r="203" spans="9:33">
      <c r="I203" s="308"/>
      <c r="J203" s="308"/>
      <c r="K203" s="308"/>
      <c r="L203" s="308"/>
      <c r="M203" s="308"/>
      <c r="N203" s="309"/>
      <c r="O203" s="308"/>
      <c r="P203" s="308"/>
      <c r="Q203" s="308"/>
      <c r="AG203" s="310"/>
    </row>
    <row r="204" spans="9:33">
      <c r="I204" s="308"/>
      <c r="J204" s="308"/>
      <c r="K204" s="308"/>
      <c r="L204" s="308"/>
      <c r="M204" s="308"/>
      <c r="N204" s="309"/>
      <c r="O204" s="308"/>
      <c r="P204" s="308"/>
      <c r="Q204" s="308"/>
      <c r="AG204" s="310"/>
    </row>
    <row r="205" spans="9:33">
      <c r="I205" s="308"/>
      <c r="J205" s="308"/>
      <c r="K205" s="308"/>
      <c r="L205" s="308"/>
      <c r="M205" s="308"/>
      <c r="N205" s="309"/>
      <c r="O205" s="308"/>
      <c r="P205" s="308"/>
      <c r="Q205" s="308"/>
      <c r="AG205" s="310"/>
    </row>
    <row r="206" spans="9:33">
      <c r="I206" s="308"/>
      <c r="J206" s="308"/>
      <c r="K206" s="308"/>
      <c r="L206" s="308"/>
      <c r="M206" s="308"/>
      <c r="N206" s="309"/>
      <c r="O206" s="308"/>
      <c r="P206" s="308"/>
      <c r="Q206" s="308"/>
      <c r="AG206" s="310"/>
    </row>
    <row r="207" spans="9:33">
      <c r="I207" s="308"/>
      <c r="J207" s="308"/>
      <c r="K207" s="308"/>
      <c r="L207" s="308"/>
      <c r="M207" s="308"/>
      <c r="N207" s="309"/>
      <c r="O207" s="308"/>
      <c r="P207" s="308"/>
      <c r="Q207" s="308"/>
      <c r="AG207" s="310"/>
    </row>
    <row r="208" spans="9:33">
      <c r="I208" s="308"/>
      <c r="J208" s="308"/>
      <c r="K208" s="308"/>
      <c r="L208" s="308"/>
      <c r="M208" s="308"/>
      <c r="N208" s="309"/>
      <c r="O208" s="308"/>
      <c r="P208" s="308"/>
      <c r="Q208" s="308"/>
      <c r="AG208" s="310"/>
    </row>
    <row r="209" spans="9:33">
      <c r="I209" s="308"/>
      <c r="J209" s="308"/>
      <c r="K209" s="308"/>
      <c r="L209" s="308"/>
      <c r="M209" s="308"/>
      <c r="N209" s="309"/>
      <c r="O209" s="308"/>
      <c r="P209" s="308"/>
      <c r="Q209" s="308"/>
      <c r="AG209" s="310"/>
    </row>
    <row r="210" spans="9:33">
      <c r="I210" s="308"/>
      <c r="J210" s="308"/>
      <c r="K210" s="308"/>
      <c r="L210" s="308"/>
      <c r="M210" s="308"/>
      <c r="N210" s="309"/>
      <c r="O210" s="308"/>
      <c r="P210" s="308"/>
      <c r="Q210" s="308"/>
      <c r="AG210" s="310"/>
    </row>
    <row r="211" spans="9:33">
      <c r="I211" s="308"/>
      <c r="J211" s="308"/>
      <c r="K211" s="308"/>
      <c r="L211" s="308"/>
      <c r="M211" s="308"/>
      <c r="N211" s="309"/>
      <c r="O211" s="308"/>
      <c r="P211" s="308"/>
      <c r="Q211" s="308"/>
      <c r="AG211" s="310"/>
    </row>
    <row r="212" spans="9:33">
      <c r="I212" s="308"/>
      <c r="J212" s="308"/>
      <c r="K212" s="308"/>
      <c r="L212" s="308"/>
      <c r="M212" s="308"/>
      <c r="N212" s="309"/>
      <c r="O212" s="308"/>
      <c r="P212" s="308"/>
      <c r="Q212" s="308"/>
      <c r="AG212" s="310"/>
    </row>
    <row r="213" spans="9:33">
      <c r="I213" s="308"/>
      <c r="J213" s="308"/>
      <c r="K213" s="308"/>
      <c r="L213" s="308"/>
      <c r="M213" s="308"/>
      <c r="N213" s="309"/>
      <c r="O213" s="308"/>
      <c r="P213" s="308"/>
      <c r="Q213" s="308"/>
      <c r="AG213" s="310"/>
    </row>
    <row r="214" spans="9:33">
      <c r="I214" s="308"/>
      <c r="J214" s="308"/>
      <c r="K214" s="308"/>
      <c r="L214" s="308"/>
      <c r="M214" s="308"/>
      <c r="N214" s="309"/>
      <c r="O214" s="308"/>
      <c r="P214" s="308"/>
      <c r="Q214" s="308"/>
      <c r="AG214" s="310"/>
    </row>
    <row r="215" spans="9:33">
      <c r="I215" s="308"/>
      <c r="J215" s="308"/>
      <c r="K215" s="308"/>
      <c r="L215" s="308"/>
      <c r="M215" s="308"/>
      <c r="N215" s="309"/>
      <c r="O215" s="308"/>
      <c r="P215" s="308"/>
      <c r="Q215" s="308"/>
      <c r="AG215" s="310"/>
    </row>
    <row r="216" spans="9:33">
      <c r="I216" s="308"/>
      <c r="J216" s="308"/>
      <c r="K216" s="308"/>
      <c r="L216" s="308"/>
      <c r="M216" s="308"/>
      <c r="N216" s="309"/>
      <c r="O216" s="308"/>
      <c r="P216" s="308"/>
      <c r="Q216" s="308"/>
      <c r="AG216" s="310"/>
    </row>
    <row r="217" spans="9:33">
      <c r="I217" s="308"/>
      <c r="J217" s="308"/>
      <c r="K217" s="308"/>
      <c r="L217" s="308"/>
      <c r="M217" s="308"/>
      <c r="N217" s="309"/>
      <c r="O217" s="308"/>
      <c r="P217" s="308"/>
      <c r="Q217" s="308"/>
      <c r="AG217" s="310"/>
    </row>
    <row r="218" spans="9:33">
      <c r="I218" s="308"/>
      <c r="J218" s="308"/>
      <c r="K218" s="308"/>
      <c r="L218" s="308"/>
      <c r="M218" s="308"/>
      <c r="N218" s="309"/>
      <c r="O218" s="308"/>
      <c r="P218" s="308"/>
      <c r="Q218" s="308"/>
      <c r="AG218" s="310"/>
    </row>
    <row r="219" spans="9:33">
      <c r="I219" s="308"/>
      <c r="J219" s="308"/>
      <c r="K219" s="308"/>
      <c r="L219" s="308"/>
      <c r="M219" s="308"/>
      <c r="N219" s="309"/>
      <c r="O219" s="308"/>
      <c r="P219" s="308"/>
      <c r="Q219" s="308"/>
      <c r="AG219" s="310"/>
    </row>
    <row r="220" spans="9:33">
      <c r="I220" s="308"/>
      <c r="J220" s="308"/>
      <c r="K220" s="308"/>
      <c r="L220" s="308"/>
      <c r="M220" s="308"/>
      <c r="N220" s="309"/>
      <c r="O220" s="308"/>
      <c r="P220" s="308"/>
      <c r="Q220" s="308"/>
      <c r="AG220" s="310"/>
    </row>
    <row r="221" spans="9:33">
      <c r="I221" s="308"/>
      <c r="J221" s="308"/>
      <c r="K221" s="308"/>
      <c r="L221" s="308"/>
      <c r="M221" s="308"/>
      <c r="N221" s="309"/>
      <c r="O221" s="308"/>
      <c r="P221" s="308"/>
      <c r="Q221" s="308"/>
      <c r="AG221" s="310"/>
    </row>
    <row r="222" spans="9:33">
      <c r="I222" s="308"/>
      <c r="J222" s="308"/>
      <c r="K222" s="308"/>
      <c r="L222" s="308"/>
      <c r="M222" s="308"/>
      <c r="N222" s="309"/>
      <c r="O222" s="308"/>
      <c r="P222" s="308"/>
      <c r="Q222" s="308"/>
      <c r="AG222" s="310"/>
    </row>
    <row r="223" spans="9:33">
      <c r="I223" s="308"/>
      <c r="J223" s="308"/>
      <c r="K223" s="308"/>
      <c r="L223" s="308"/>
      <c r="M223" s="308"/>
      <c r="N223" s="309"/>
      <c r="O223" s="308"/>
      <c r="P223" s="308"/>
      <c r="Q223" s="308"/>
      <c r="AG223" s="310"/>
    </row>
    <row r="224" spans="9:33">
      <c r="I224" s="308"/>
      <c r="J224" s="308"/>
      <c r="K224" s="308"/>
      <c r="L224" s="308"/>
      <c r="M224" s="308"/>
      <c r="N224" s="309"/>
      <c r="O224" s="308"/>
      <c r="P224" s="308"/>
      <c r="Q224" s="308"/>
      <c r="AG224" s="310"/>
    </row>
    <row r="225" spans="9:33">
      <c r="I225" s="308"/>
      <c r="J225" s="308"/>
      <c r="K225" s="308"/>
      <c r="L225" s="308"/>
      <c r="M225" s="308"/>
      <c r="N225" s="309"/>
      <c r="O225" s="308"/>
      <c r="P225" s="308"/>
      <c r="Q225" s="308"/>
      <c r="AG225" s="310"/>
    </row>
    <row r="226" spans="9:33">
      <c r="I226" s="308"/>
      <c r="J226" s="308"/>
      <c r="K226" s="308"/>
      <c r="L226" s="308"/>
      <c r="M226" s="308"/>
      <c r="N226" s="309"/>
      <c r="O226" s="308"/>
      <c r="P226" s="308"/>
      <c r="Q226" s="308"/>
      <c r="AG226" s="310"/>
    </row>
    <row r="227" spans="9:33">
      <c r="I227" s="308"/>
      <c r="J227" s="308"/>
      <c r="K227" s="308"/>
      <c r="L227" s="308"/>
      <c r="M227" s="308"/>
      <c r="N227" s="309"/>
      <c r="O227" s="308"/>
      <c r="P227" s="308"/>
      <c r="Q227" s="308"/>
      <c r="AG227" s="310"/>
    </row>
    <row r="228" spans="9:33">
      <c r="I228" s="308"/>
      <c r="J228" s="308"/>
      <c r="K228" s="308"/>
      <c r="L228" s="308"/>
      <c r="M228" s="308"/>
      <c r="N228" s="309"/>
      <c r="O228" s="308"/>
      <c r="P228" s="308"/>
      <c r="Q228" s="308"/>
      <c r="AG228" s="310"/>
    </row>
    <row r="229" spans="9:33">
      <c r="I229" s="308"/>
      <c r="J229" s="308"/>
      <c r="K229" s="308"/>
      <c r="L229" s="308"/>
      <c r="M229" s="308"/>
      <c r="N229" s="309"/>
      <c r="O229" s="308"/>
      <c r="P229" s="308"/>
      <c r="Q229" s="308"/>
      <c r="AG229" s="310"/>
    </row>
    <row r="230" spans="9:33">
      <c r="I230" s="308"/>
      <c r="J230" s="308"/>
      <c r="K230" s="308"/>
      <c r="L230" s="308"/>
      <c r="M230" s="308"/>
      <c r="N230" s="309"/>
      <c r="O230" s="308"/>
      <c r="P230" s="308"/>
      <c r="Q230" s="308"/>
      <c r="AG230" s="310"/>
    </row>
    <row r="231" spans="9:33">
      <c r="I231" s="308"/>
      <c r="J231" s="308"/>
      <c r="K231" s="308"/>
      <c r="L231" s="308"/>
      <c r="M231" s="308"/>
      <c r="N231" s="309"/>
      <c r="O231" s="308"/>
      <c r="P231" s="308"/>
      <c r="Q231" s="308"/>
      <c r="AG231" s="310"/>
    </row>
    <row r="232" spans="9:33">
      <c r="I232" s="308"/>
      <c r="J232" s="308"/>
      <c r="K232" s="308"/>
      <c r="L232" s="308"/>
      <c r="M232" s="308"/>
      <c r="N232" s="309"/>
      <c r="O232" s="308"/>
      <c r="P232" s="308"/>
      <c r="Q232" s="308"/>
      <c r="AG232" s="310"/>
    </row>
    <row r="233" spans="9:33">
      <c r="I233" s="308"/>
      <c r="J233" s="308"/>
      <c r="K233" s="308"/>
      <c r="L233" s="308"/>
      <c r="M233" s="308"/>
      <c r="N233" s="309"/>
      <c r="O233" s="308"/>
      <c r="P233" s="308"/>
      <c r="Q233" s="308"/>
      <c r="AG233" s="310"/>
    </row>
    <row r="234" spans="9:33">
      <c r="I234" s="308"/>
      <c r="J234" s="308"/>
      <c r="K234" s="308"/>
      <c r="L234" s="308"/>
      <c r="M234" s="308"/>
      <c r="N234" s="309"/>
      <c r="O234" s="308"/>
      <c r="P234" s="308"/>
      <c r="Q234" s="308"/>
      <c r="AG234" s="310"/>
    </row>
    <row r="235" spans="9:33">
      <c r="I235" s="308"/>
      <c r="J235" s="308"/>
      <c r="K235" s="308"/>
      <c r="L235" s="308"/>
      <c r="M235" s="308"/>
      <c r="N235" s="309"/>
      <c r="O235" s="308"/>
      <c r="P235" s="308"/>
      <c r="Q235" s="308"/>
      <c r="AG235" s="310"/>
    </row>
    <row r="236" spans="9:33">
      <c r="I236" s="308"/>
      <c r="J236" s="308"/>
      <c r="K236" s="308"/>
      <c r="L236" s="308"/>
      <c r="M236" s="308"/>
      <c r="N236" s="309"/>
      <c r="O236" s="308"/>
      <c r="P236" s="308"/>
      <c r="Q236" s="308"/>
      <c r="AG236" s="310"/>
    </row>
    <row r="237" spans="9:33">
      <c r="I237" s="308"/>
      <c r="J237" s="308"/>
      <c r="K237" s="308"/>
      <c r="L237" s="308"/>
      <c r="M237" s="308"/>
      <c r="N237" s="309"/>
      <c r="O237" s="308"/>
      <c r="P237" s="308"/>
      <c r="Q237" s="308"/>
      <c r="AG237" s="310"/>
    </row>
    <row r="238" spans="9:33">
      <c r="I238" s="308"/>
      <c r="J238" s="308"/>
      <c r="K238" s="308"/>
      <c r="L238" s="308"/>
      <c r="M238" s="308"/>
      <c r="N238" s="309"/>
      <c r="O238" s="308"/>
      <c r="P238" s="308"/>
      <c r="Q238" s="308"/>
      <c r="AG238" s="310"/>
    </row>
    <row r="239" spans="9:33">
      <c r="I239" s="308"/>
      <c r="J239" s="308"/>
      <c r="K239" s="308"/>
      <c r="L239" s="308"/>
      <c r="M239" s="308"/>
      <c r="N239" s="309"/>
      <c r="O239" s="308"/>
      <c r="P239" s="308"/>
      <c r="Q239" s="308"/>
      <c r="AG239" s="310"/>
    </row>
    <row r="240" spans="9:33">
      <c r="I240" s="308"/>
      <c r="J240" s="308"/>
      <c r="K240" s="308"/>
      <c r="L240" s="308"/>
      <c r="M240" s="308"/>
      <c r="N240" s="309"/>
      <c r="O240" s="308"/>
      <c r="P240" s="308"/>
      <c r="Q240" s="308"/>
      <c r="AG240" s="310"/>
    </row>
    <row r="241" spans="9:33">
      <c r="I241" s="308"/>
      <c r="J241" s="308"/>
      <c r="K241" s="308"/>
      <c r="L241" s="308"/>
      <c r="M241" s="308"/>
      <c r="N241" s="309"/>
      <c r="O241" s="308"/>
      <c r="P241" s="308"/>
      <c r="Q241" s="308"/>
      <c r="AG241" s="310"/>
    </row>
    <row r="242" spans="9:33">
      <c r="I242" s="308"/>
      <c r="J242" s="308"/>
      <c r="K242" s="308"/>
      <c r="L242" s="308"/>
      <c r="M242" s="308"/>
      <c r="N242" s="309"/>
      <c r="O242" s="308"/>
      <c r="P242" s="308"/>
      <c r="Q242" s="308"/>
      <c r="AG242" s="310"/>
    </row>
    <row r="243" spans="9:33">
      <c r="I243" s="308"/>
      <c r="J243" s="308"/>
      <c r="K243" s="308"/>
      <c r="L243" s="308"/>
      <c r="M243" s="308"/>
      <c r="N243" s="309"/>
      <c r="O243" s="308"/>
      <c r="P243" s="308"/>
      <c r="Q243" s="308"/>
    </row>
    <row r="244" spans="9:33">
      <c r="I244" s="308"/>
      <c r="J244" s="308"/>
      <c r="K244" s="308"/>
      <c r="L244" s="308"/>
      <c r="M244" s="308"/>
      <c r="N244" s="309"/>
      <c r="O244" s="308"/>
      <c r="P244" s="308"/>
      <c r="Q244" s="308"/>
    </row>
    <row r="245" spans="9:33">
      <c r="I245" s="308"/>
      <c r="J245" s="308"/>
      <c r="K245" s="308"/>
      <c r="L245" s="308"/>
      <c r="M245" s="308"/>
      <c r="N245" s="309"/>
      <c r="O245" s="308"/>
      <c r="P245" s="308"/>
      <c r="Q245" s="308"/>
    </row>
    <row r="246" spans="9:33">
      <c r="I246" s="308"/>
      <c r="J246" s="308"/>
      <c r="K246" s="308"/>
      <c r="L246" s="308"/>
      <c r="M246" s="308"/>
      <c r="N246" s="309"/>
      <c r="O246" s="308"/>
      <c r="P246" s="308"/>
      <c r="Q246" s="308"/>
    </row>
    <row r="247" spans="9:33">
      <c r="I247" s="308"/>
      <c r="J247" s="308"/>
      <c r="K247" s="308"/>
      <c r="L247" s="308"/>
      <c r="M247" s="308"/>
      <c r="N247" s="309"/>
      <c r="O247" s="308"/>
      <c r="P247" s="308"/>
      <c r="Q247" s="308"/>
    </row>
    <row r="248" spans="9:33">
      <c r="I248" s="308"/>
      <c r="J248" s="308"/>
      <c r="K248" s="308"/>
      <c r="L248" s="308"/>
      <c r="M248" s="308"/>
      <c r="N248" s="309"/>
      <c r="O248" s="308"/>
      <c r="P248" s="308"/>
      <c r="Q248" s="308"/>
    </row>
    <row r="249" spans="9:33">
      <c r="I249" s="308"/>
      <c r="J249" s="308"/>
      <c r="K249" s="308"/>
      <c r="L249" s="308"/>
      <c r="M249" s="308"/>
      <c r="N249" s="309"/>
      <c r="O249" s="308"/>
      <c r="P249" s="308"/>
      <c r="Q249" s="308"/>
    </row>
    <row r="250" spans="9:33">
      <c r="I250" s="308"/>
      <c r="J250" s="308"/>
      <c r="K250" s="308"/>
      <c r="L250" s="308"/>
      <c r="M250" s="308"/>
      <c r="N250" s="309"/>
      <c r="O250" s="308"/>
      <c r="P250" s="308"/>
      <c r="Q250" s="308"/>
    </row>
    <row r="251" spans="9:33">
      <c r="I251" s="308"/>
      <c r="J251" s="308"/>
      <c r="K251" s="308"/>
      <c r="L251" s="308"/>
      <c r="M251" s="308"/>
      <c r="N251" s="309"/>
      <c r="O251" s="308"/>
      <c r="P251" s="308"/>
      <c r="Q251" s="308"/>
    </row>
    <row r="252" spans="9:33">
      <c r="I252" s="308"/>
      <c r="J252" s="308"/>
      <c r="K252" s="308"/>
      <c r="L252" s="308"/>
      <c r="M252" s="308"/>
      <c r="N252" s="309"/>
      <c r="O252" s="308"/>
      <c r="P252" s="308"/>
      <c r="Q252" s="308"/>
    </row>
    <row r="253" spans="9:33">
      <c r="I253" s="308"/>
      <c r="J253" s="308"/>
      <c r="K253" s="308"/>
      <c r="L253" s="308"/>
      <c r="M253" s="308"/>
      <c r="N253" s="309"/>
      <c r="O253" s="308"/>
      <c r="P253" s="308"/>
      <c r="Q253" s="308"/>
    </row>
    <row r="254" spans="9:33">
      <c r="I254" s="308"/>
      <c r="J254" s="308"/>
      <c r="K254" s="308"/>
      <c r="L254" s="308"/>
      <c r="M254" s="308"/>
      <c r="N254" s="309"/>
      <c r="O254" s="308"/>
      <c r="P254" s="308"/>
      <c r="Q254" s="308"/>
    </row>
    <row r="255" spans="9:33">
      <c r="I255" s="308"/>
      <c r="J255" s="308"/>
      <c r="K255" s="308"/>
      <c r="L255" s="308"/>
      <c r="M255" s="308"/>
      <c r="N255" s="309"/>
      <c r="O255" s="308"/>
      <c r="P255" s="308"/>
      <c r="Q255" s="308"/>
    </row>
    <row r="256" spans="9:33">
      <c r="I256" s="308"/>
      <c r="J256" s="308"/>
      <c r="K256" s="308"/>
      <c r="L256" s="308"/>
      <c r="M256" s="308"/>
      <c r="N256" s="309"/>
      <c r="O256" s="308"/>
      <c r="P256" s="308"/>
      <c r="Q256" s="308"/>
    </row>
    <row r="257" spans="9:17">
      <c r="I257" s="308"/>
      <c r="J257" s="308"/>
      <c r="K257" s="308"/>
      <c r="L257" s="308"/>
      <c r="M257" s="308"/>
      <c r="N257" s="309"/>
      <c r="O257" s="308"/>
      <c r="P257" s="308"/>
      <c r="Q257" s="308"/>
    </row>
    <row r="258" spans="9:17">
      <c r="I258" s="308"/>
      <c r="J258" s="308"/>
      <c r="K258" s="308"/>
      <c r="L258" s="308"/>
      <c r="M258" s="308"/>
      <c r="N258" s="309"/>
      <c r="O258" s="308"/>
      <c r="P258" s="308"/>
      <c r="Q258" s="308"/>
    </row>
    <row r="259" spans="9:17">
      <c r="I259" s="308"/>
      <c r="J259" s="308"/>
      <c r="K259" s="308"/>
      <c r="L259" s="308"/>
      <c r="M259" s="308"/>
      <c r="N259" s="309"/>
      <c r="O259" s="308"/>
      <c r="P259" s="308"/>
      <c r="Q259" s="308"/>
    </row>
    <row r="260" spans="9:17">
      <c r="I260" s="308"/>
      <c r="J260" s="308"/>
      <c r="K260" s="308"/>
      <c r="L260" s="308"/>
      <c r="M260" s="308"/>
      <c r="N260" s="309"/>
      <c r="O260" s="308"/>
      <c r="P260" s="308"/>
      <c r="Q260" s="308"/>
    </row>
    <row r="261" spans="9:17">
      <c r="I261" s="308"/>
      <c r="J261" s="308"/>
      <c r="K261" s="308"/>
      <c r="L261" s="308"/>
      <c r="M261" s="308"/>
      <c r="N261" s="309"/>
      <c r="O261" s="308"/>
      <c r="P261" s="308"/>
      <c r="Q261" s="308"/>
    </row>
    <row r="262" spans="9:17">
      <c r="I262" s="308"/>
      <c r="J262" s="308"/>
      <c r="K262" s="308"/>
      <c r="L262" s="308"/>
      <c r="M262" s="308"/>
      <c r="N262" s="309"/>
      <c r="O262" s="308"/>
      <c r="P262" s="308"/>
      <c r="Q262" s="308"/>
    </row>
    <row r="263" spans="9:17">
      <c r="I263" s="308"/>
      <c r="J263" s="308"/>
      <c r="K263" s="308"/>
      <c r="L263" s="308"/>
      <c r="M263" s="308"/>
      <c r="N263" s="309"/>
      <c r="O263" s="308"/>
      <c r="P263" s="308"/>
      <c r="Q263" s="308"/>
    </row>
    <row r="264" spans="9:17">
      <c r="I264" s="308"/>
      <c r="J264" s="308"/>
      <c r="K264" s="308"/>
      <c r="L264" s="308"/>
      <c r="M264" s="308"/>
      <c r="N264" s="309"/>
      <c r="O264" s="308"/>
      <c r="P264" s="308"/>
      <c r="Q264" s="308"/>
    </row>
    <row r="265" spans="9:17">
      <c r="I265" s="308"/>
      <c r="J265" s="308"/>
      <c r="K265" s="308"/>
      <c r="L265" s="308"/>
      <c r="M265" s="308"/>
      <c r="N265" s="309"/>
      <c r="O265" s="308"/>
      <c r="P265" s="308"/>
      <c r="Q265" s="308"/>
    </row>
    <row r="266" spans="9:17">
      <c r="I266" s="308"/>
      <c r="J266" s="308"/>
      <c r="K266" s="308"/>
      <c r="L266" s="308"/>
      <c r="M266" s="308"/>
      <c r="N266" s="309"/>
      <c r="O266" s="308"/>
      <c r="P266" s="308"/>
      <c r="Q266" s="308"/>
    </row>
    <row r="267" spans="9:17">
      <c r="I267" s="308"/>
      <c r="J267" s="308"/>
      <c r="K267" s="308"/>
      <c r="L267" s="308"/>
      <c r="M267" s="308"/>
      <c r="N267" s="309"/>
      <c r="O267" s="308"/>
      <c r="P267" s="308"/>
      <c r="Q267" s="308"/>
    </row>
  </sheetData>
  <sheetProtection algorithmName="SHA-512" hashValue="tonkTlU4icX7kaweW0iTA8cOk33Avw9nBXbYCp58QTrAxV4Gp22w1G5OU5Vn1NSUuYX8XulZeYbEZ4z4SxS0Pg==" saltValue="gK0egRxa5HE/QWvrHl3lbQ==" spinCount="100000" sheet="1" objects="1" scenarios="1"/>
  <mergeCells count="43">
    <mergeCell ref="D104:F104"/>
    <mergeCell ref="C89:E89"/>
    <mergeCell ref="D90:F90"/>
    <mergeCell ref="D94:F94"/>
    <mergeCell ref="E98:G98"/>
    <mergeCell ref="E100:G100"/>
    <mergeCell ref="D102:F102"/>
    <mergeCell ref="E87:G87"/>
    <mergeCell ref="E55:G55"/>
    <mergeCell ref="D57:F57"/>
    <mergeCell ref="E58:G58"/>
    <mergeCell ref="E60:G60"/>
    <mergeCell ref="E62:G62"/>
    <mergeCell ref="D67:F67"/>
    <mergeCell ref="D69:F69"/>
    <mergeCell ref="D75:F75"/>
    <mergeCell ref="E80:G80"/>
    <mergeCell ref="E83:G83"/>
    <mergeCell ref="E85:G85"/>
    <mergeCell ref="E53:G53"/>
    <mergeCell ref="E31:G31"/>
    <mergeCell ref="E33:G33"/>
    <mergeCell ref="E35:G35"/>
    <mergeCell ref="D38:F38"/>
    <mergeCell ref="E39:G39"/>
    <mergeCell ref="E41:G41"/>
    <mergeCell ref="E43:G43"/>
    <mergeCell ref="E45:G45"/>
    <mergeCell ref="D48:F48"/>
    <mergeCell ref="D50:F50"/>
    <mergeCell ref="D52:F52"/>
    <mergeCell ref="E29:G29"/>
    <mergeCell ref="B3:E3"/>
    <mergeCell ref="B7:C7"/>
    <mergeCell ref="D10:F10"/>
    <mergeCell ref="E11:G11"/>
    <mergeCell ref="E13:G13"/>
    <mergeCell ref="E15:G15"/>
    <mergeCell ref="E17:G17"/>
    <mergeCell ref="E19:G19"/>
    <mergeCell ref="E21:G21"/>
    <mergeCell ref="E23:G23"/>
    <mergeCell ref="E27:G27"/>
  </mergeCells>
  <pageMargins left="0.7" right="0.7" top="0.75" bottom="0.75" header="0.51180555555555496" footer="0.51180555555555496"/>
  <pageSetup firstPageNumber="0" orientation="portrait" horizontalDpi="300" verticalDpi="30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27a95c-2daf-45cf-8c7b-0a26957832e9">
      <Terms xmlns="http://schemas.microsoft.com/office/infopath/2007/PartnerControls"/>
    </lcf76f155ced4ddcb4097134ff3c332f>
    <TaxCatchAll xmlns="97525149-bf52-41c2-9501-92868e8ebf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ECC3CFD645304884B9D7B065C400F0" ma:contentTypeVersion="11" ma:contentTypeDescription="Create a new document." ma:contentTypeScope="" ma:versionID="43355b373f7c901a52a75a09ac4ae020">
  <xsd:schema xmlns:xsd="http://www.w3.org/2001/XMLSchema" xmlns:xs="http://www.w3.org/2001/XMLSchema" xmlns:p="http://schemas.microsoft.com/office/2006/metadata/properties" xmlns:ns2="5d27a95c-2daf-45cf-8c7b-0a26957832e9" xmlns:ns3="97525149-bf52-41c2-9501-92868e8ebf22" targetNamespace="http://schemas.microsoft.com/office/2006/metadata/properties" ma:root="true" ma:fieldsID="b2504682ad0e27d2ad467deb78bb3ee1" ns2:_="" ns3:_="">
    <xsd:import namespace="5d27a95c-2daf-45cf-8c7b-0a26957832e9"/>
    <xsd:import namespace="97525149-bf52-41c2-9501-92868e8ebf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7a95c-2daf-45cf-8c7b-0a2695783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2cfcdc-4e4d-4452-9c9d-1f3ca2ad073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25149-bf52-41c2-9501-92868e8ebf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25c5864-e97b-4108-9ad8-f0a845197865}" ma:internalName="TaxCatchAll" ma:showField="CatchAllData" ma:web="97525149-bf52-41c2-9501-92868e8ebf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67F1B-EB59-4387-A749-5F37D8D4AA5C}"/>
</file>

<file path=customXml/itemProps2.xml><?xml version="1.0" encoding="utf-8"?>
<ds:datastoreItem xmlns:ds="http://schemas.openxmlformats.org/officeDocument/2006/customXml" ds:itemID="{4F400B98-648E-444B-BA88-41796E18D19B}"/>
</file>

<file path=customXml/itemProps3.xml><?xml version="1.0" encoding="utf-8"?>
<ds:datastoreItem xmlns:ds="http://schemas.openxmlformats.org/officeDocument/2006/customXml" ds:itemID="{D8F9A44F-9BF2-42F0-BD09-20540D23DE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Wiginton</dc:creator>
  <cp:keywords/>
  <dc:description/>
  <cp:lastModifiedBy/>
  <cp:revision/>
  <dcterms:created xsi:type="dcterms:W3CDTF">2021-11-24T14:55:03Z</dcterms:created>
  <dcterms:modified xsi:type="dcterms:W3CDTF">2022-09-28T17:11:40Z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0x01010072ECC3CFD645304884B9D7B065C400F0</vt:lpwstr>
  </property>
  <property fmtid="{D5CDD505-2E9C-101B-9397-08002B2CF9AE}" pid="3" name="MediaServiceImageTags">
    <vt:lpwstr/>
  </property>
</Properties>
</file>